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90" windowHeight="4455"/>
  </bookViews>
  <sheets>
    <sheet name="Phu luc ND05" sheetId="8" r:id="rId1"/>
    <sheet name="Phu luc ND05 2022" sheetId="9" r:id="rId2"/>
    <sheet name="Phu luc ND05 6 thang dau 2023" sheetId="10" r:id="rId3"/>
    <sheet name="PL ND 05 6 thang cuoi 2023" sheetId="12" r:id="rId4"/>
    <sheet name="PL đi hoc" sheetId="7" r:id="rId5"/>
    <sheet name="PL nghỉ ốm" sheetId="3" r:id="rId6"/>
    <sheet name="PL nghỉ không lương" sheetId="4" r:id="rId7"/>
    <sheet name="PL nghỉ việc, nghỉ hưu..." sheetId="5" r:id="rId8"/>
    <sheet name="PL nghỉ sinh" sheetId="6" r:id="rId9"/>
  </sheets>
  <definedNames>
    <definedName name="_xlnm._FilterDatabase" localSheetId="3" hidden="1">'PL ND 05 6 thang cuoi 2023'!$A$9:$R$478</definedName>
    <definedName name="_xlnm._FilterDatabase" localSheetId="0" hidden="1">'Phu luc ND05'!$A$9:$R$1114</definedName>
    <definedName name="_xlnm._FilterDatabase" localSheetId="1" hidden="1">'Phu luc ND05 2022'!$A$9:$R$629</definedName>
    <definedName name="_xlnm._FilterDatabase" localSheetId="2" hidden="1">'Phu luc ND05 6 thang dau 2023'!$A$9:$R$442</definedName>
    <definedName name="_xlnm.Print_Area" localSheetId="3">'PL ND 05 6 thang cuoi 2023'!$A$1:$R$482</definedName>
    <definedName name="_xlnm.Print_Area" localSheetId="0">'Phu luc ND05'!$A$1:$R$1118</definedName>
    <definedName name="_xlnm.Print_Area" localSheetId="1">'Phu luc ND05 2022'!$A$1:$R$633</definedName>
    <definedName name="_xlnm.Print_Area" localSheetId="2">'Phu luc ND05 6 thang dau 2023'!$A$1:$R$446</definedName>
    <definedName name="_xlnm.Print_Titles" localSheetId="3">'PL ND 05 6 thang cuoi 2023'!$7:$8</definedName>
    <definedName name="_xlnm.Print_Titles" localSheetId="8">'PL nghỉ sinh'!$6:$7</definedName>
    <definedName name="_xlnm.Print_Titles" localSheetId="7">'PL nghỉ việc, nghỉ hưu...'!$6:$6</definedName>
    <definedName name="_xlnm.Print_Titles" localSheetId="0">'Phu luc ND05'!$7:$8</definedName>
    <definedName name="_xlnm.Print_Titles" localSheetId="1">'Phu luc ND05 2022'!$7:$8</definedName>
    <definedName name="_xlnm.Print_Titles" localSheetId="2">'Phu luc ND05 6 thang dau 2023'!$7:$8</definedName>
    <definedName name="Slicer_Họ_và_tên">#N/A</definedName>
    <definedName name="Slicer_Họ_và_tên1">#N/A</definedName>
    <definedName name="Slicer_Khoa__phòng">#N/A</definedName>
  </definedNames>
  <calcPr calcId="144525"/>
</workbook>
</file>

<file path=xl/calcChain.xml><?xml version="1.0" encoding="utf-8"?>
<calcChain xmlns="http://schemas.openxmlformats.org/spreadsheetml/2006/main">
  <c r="O829" i="8" l="1"/>
  <c r="H31" i="8" l="1"/>
  <c r="M460" i="12" l="1"/>
  <c r="L459" i="12"/>
  <c r="J459" i="12"/>
  <c r="L1057" i="8"/>
  <c r="J1057" i="8"/>
  <c r="N459" i="12" l="1"/>
  <c r="O459" i="12" s="1"/>
  <c r="N1057" i="8"/>
  <c r="O1057" i="8" s="1"/>
  <c r="M98" i="8"/>
  <c r="M93" i="8"/>
  <c r="J150" i="12" l="1"/>
  <c r="L150" i="12"/>
  <c r="J152" i="12"/>
  <c r="L152" i="12"/>
  <c r="E154" i="12"/>
  <c r="L154" i="12" s="1"/>
  <c r="J155" i="12"/>
  <c r="L155" i="12"/>
  <c r="M477" i="12"/>
  <c r="L476" i="12"/>
  <c r="J476" i="12"/>
  <c r="M475" i="12"/>
  <c r="L474" i="12"/>
  <c r="J474" i="12"/>
  <c r="L473" i="12"/>
  <c r="J473" i="12"/>
  <c r="M472" i="12"/>
  <c r="L471" i="12"/>
  <c r="J471" i="12"/>
  <c r="M470" i="12"/>
  <c r="L469" i="12"/>
  <c r="J469" i="12"/>
  <c r="M468" i="12"/>
  <c r="L467" i="12"/>
  <c r="J467" i="12"/>
  <c r="M466" i="12"/>
  <c r="L465" i="12"/>
  <c r="J465" i="12"/>
  <c r="M464" i="12"/>
  <c r="L463" i="12"/>
  <c r="J463" i="12"/>
  <c r="M462" i="12"/>
  <c r="L461" i="12"/>
  <c r="J461" i="12"/>
  <c r="L458" i="12"/>
  <c r="J458" i="12"/>
  <c r="M457" i="12"/>
  <c r="L456" i="12"/>
  <c r="J456" i="12"/>
  <c r="M455" i="12"/>
  <c r="L454" i="12"/>
  <c r="J454" i="12"/>
  <c r="M453" i="12"/>
  <c r="L452" i="12"/>
  <c r="J452" i="12"/>
  <c r="M451" i="12"/>
  <c r="L450" i="12"/>
  <c r="J450" i="12"/>
  <c r="M449" i="12"/>
  <c r="L448" i="12"/>
  <c r="J448" i="12"/>
  <c r="M447" i="12"/>
  <c r="L446" i="12"/>
  <c r="J446" i="12"/>
  <c r="E445" i="12"/>
  <c r="L445" i="12" s="1"/>
  <c r="M444" i="12"/>
  <c r="L443" i="12"/>
  <c r="J443" i="12"/>
  <c r="M442" i="12"/>
  <c r="L441" i="12"/>
  <c r="J441" i="12"/>
  <c r="M440" i="12"/>
  <c r="L439" i="12"/>
  <c r="J439" i="12"/>
  <c r="M438" i="12"/>
  <c r="L437" i="12"/>
  <c r="J437" i="12"/>
  <c r="M436" i="12"/>
  <c r="L435" i="12"/>
  <c r="J435" i="12"/>
  <c r="M434" i="12"/>
  <c r="L433" i="12"/>
  <c r="J433" i="12"/>
  <c r="M432" i="12"/>
  <c r="L431" i="12"/>
  <c r="J431" i="12"/>
  <c r="M430" i="12"/>
  <c r="L429" i="12"/>
  <c r="J429" i="12"/>
  <c r="M428" i="12"/>
  <c r="L427" i="12"/>
  <c r="J427" i="12"/>
  <c r="M426" i="12"/>
  <c r="L425" i="12"/>
  <c r="J425" i="12"/>
  <c r="L424" i="12"/>
  <c r="J424" i="12"/>
  <c r="M423" i="12"/>
  <c r="L422" i="12"/>
  <c r="J422" i="12"/>
  <c r="M421" i="12"/>
  <c r="L420" i="12"/>
  <c r="J420" i="12"/>
  <c r="M419" i="12"/>
  <c r="L418" i="12"/>
  <c r="J418" i="12"/>
  <c r="M417" i="12"/>
  <c r="L416" i="12"/>
  <c r="J416" i="12"/>
  <c r="M415" i="12"/>
  <c r="L414" i="12"/>
  <c r="J414" i="12"/>
  <c r="M413" i="12"/>
  <c r="L412" i="12"/>
  <c r="J412" i="12"/>
  <c r="M411" i="12"/>
  <c r="L410" i="12"/>
  <c r="J410" i="12"/>
  <c r="M409" i="12"/>
  <c r="L408" i="12"/>
  <c r="J408" i="12"/>
  <c r="M407" i="12"/>
  <c r="L406" i="12"/>
  <c r="J406" i="12"/>
  <c r="M405" i="12"/>
  <c r="L404" i="12"/>
  <c r="J404" i="12"/>
  <c r="M403" i="12"/>
  <c r="L402" i="12"/>
  <c r="J402" i="12"/>
  <c r="M401" i="12"/>
  <c r="L400" i="12"/>
  <c r="J400" i="12"/>
  <c r="M399" i="12"/>
  <c r="L398" i="12"/>
  <c r="J398" i="12"/>
  <c r="E397" i="12"/>
  <c r="M396" i="12"/>
  <c r="L395" i="12"/>
  <c r="J395" i="12"/>
  <c r="M394" i="12"/>
  <c r="L393" i="12"/>
  <c r="J393" i="12"/>
  <c r="M392" i="12"/>
  <c r="L391" i="12"/>
  <c r="J391" i="12"/>
  <c r="M390" i="12"/>
  <c r="L389" i="12"/>
  <c r="J389" i="12"/>
  <c r="L388" i="12"/>
  <c r="J388" i="12"/>
  <c r="M387" i="12"/>
  <c r="L386" i="12"/>
  <c r="J386" i="12"/>
  <c r="M385" i="12"/>
  <c r="L384" i="12"/>
  <c r="J384" i="12"/>
  <c r="M383" i="12"/>
  <c r="L382" i="12"/>
  <c r="J382" i="12"/>
  <c r="M381" i="12"/>
  <c r="L380" i="12"/>
  <c r="J380" i="12"/>
  <c r="M379" i="12"/>
  <c r="L378" i="12"/>
  <c r="J378" i="12"/>
  <c r="L377" i="12"/>
  <c r="J377" i="12"/>
  <c r="M376" i="12"/>
  <c r="L375" i="12"/>
  <c r="J375" i="12"/>
  <c r="M374" i="12"/>
  <c r="L373" i="12"/>
  <c r="J373" i="12"/>
  <c r="E372" i="12"/>
  <c r="L372" i="12" s="1"/>
  <c r="M371" i="12"/>
  <c r="L370" i="12"/>
  <c r="J370" i="12"/>
  <c r="M369" i="12"/>
  <c r="L368" i="12"/>
  <c r="J368" i="12"/>
  <c r="L367" i="12"/>
  <c r="J367" i="12"/>
  <c r="M366" i="12"/>
  <c r="L365" i="12"/>
  <c r="J365" i="12"/>
  <c r="L364" i="12"/>
  <c r="J364" i="12"/>
  <c r="M363" i="12"/>
  <c r="L362" i="12"/>
  <c r="J362" i="12"/>
  <c r="M361" i="12"/>
  <c r="E360" i="12"/>
  <c r="L360" i="12" s="1"/>
  <c r="L359" i="12"/>
  <c r="J359" i="12"/>
  <c r="M358" i="12"/>
  <c r="L357" i="12"/>
  <c r="J357" i="12"/>
  <c r="M356" i="12"/>
  <c r="L355" i="12"/>
  <c r="J355" i="12"/>
  <c r="M354" i="12"/>
  <c r="L353" i="12"/>
  <c r="J353" i="12"/>
  <c r="M352" i="12"/>
  <c r="L351" i="12"/>
  <c r="J351" i="12"/>
  <c r="L350" i="12"/>
  <c r="J350" i="12"/>
  <c r="M349" i="12"/>
  <c r="L348" i="12"/>
  <c r="J348" i="12"/>
  <c r="L347" i="12"/>
  <c r="J347" i="12"/>
  <c r="M346" i="12"/>
  <c r="L345" i="12"/>
  <c r="J345" i="12"/>
  <c r="M344" i="12"/>
  <c r="L343" i="12"/>
  <c r="J343" i="12"/>
  <c r="M342" i="12"/>
  <c r="L341" i="12"/>
  <c r="J341" i="12"/>
  <c r="L340" i="12"/>
  <c r="J340" i="12"/>
  <c r="M339" i="12"/>
  <c r="L338" i="12"/>
  <c r="J338" i="12"/>
  <c r="M337" i="12"/>
  <c r="L336" i="12"/>
  <c r="J336" i="12"/>
  <c r="M335" i="12"/>
  <c r="L334" i="12"/>
  <c r="J334" i="12"/>
  <c r="M333" i="12"/>
  <c r="L332" i="12"/>
  <c r="J332" i="12"/>
  <c r="M331" i="12"/>
  <c r="L330" i="12"/>
  <c r="J330" i="12"/>
  <c r="M329" i="12"/>
  <c r="L328" i="12"/>
  <c r="J328" i="12"/>
  <c r="L326" i="12"/>
  <c r="J326" i="12"/>
  <c r="E325" i="12"/>
  <c r="L325" i="12" s="1"/>
  <c r="M324" i="12"/>
  <c r="L323" i="12"/>
  <c r="J323" i="12"/>
  <c r="M322" i="12"/>
  <c r="L321" i="12"/>
  <c r="J321" i="12"/>
  <c r="M320" i="12"/>
  <c r="L319" i="12"/>
  <c r="J319" i="12"/>
  <c r="M318" i="12"/>
  <c r="L317" i="12"/>
  <c r="J317" i="12"/>
  <c r="M316" i="12"/>
  <c r="L315" i="12"/>
  <c r="J315" i="12"/>
  <c r="M314" i="12"/>
  <c r="L313" i="12"/>
  <c r="J313" i="12"/>
  <c r="M312" i="12"/>
  <c r="L311" i="12"/>
  <c r="J311" i="12"/>
  <c r="M310" i="12"/>
  <c r="L309" i="12"/>
  <c r="J309" i="12"/>
  <c r="L308" i="12"/>
  <c r="J308" i="12"/>
  <c r="M307" i="12"/>
  <c r="L306" i="12"/>
  <c r="J306" i="12"/>
  <c r="L305" i="12"/>
  <c r="J305" i="12"/>
  <c r="M304" i="12"/>
  <c r="L303" i="12"/>
  <c r="J303" i="12"/>
  <c r="M302" i="12"/>
  <c r="L301" i="12"/>
  <c r="J301" i="12"/>
  <c r="M300" i="12"/>
  <c r="L299" i="12"/>
  <c r="J299" i="12"/>
  <c r="M298" i="12"/>
  <c r="L297" i="12"/>
  <c r="J297" i="12"/>
  <c r="M296" i="12"/>
  <c r="L295" i="12"/>
  <c r="J295" i="12"/>
  <c r="M294" i="12"/>
  <c r="L293" i="12"/>
  <c r="J293" i="12"/>
  <c r="L292" i="12"/>
  <c r="J292" i="12"/>
  <c r="L291" i="12"/>
  <c r="J291" i="12"/>
  <c r="M290" i="12"/>
  <c r="L289" i="12"/>
  <c r="J289" i="12"/>
  <c r="M288" i="12"/>
  <c r="L287" i="12"/>
  <c r="J287" i="12"/>
  <c r="M286" i="12"/>
  <c r="L285" i="12"/>
  <c r="J285" i="12"/>
  <c r="L284" i="12"/>
  <c r="J284" i="12"/>
  <c r="M283" i="12"/>
  <c r="L282" i="12"/>
  <c r="J282" i="12"/>
  <c r="L281" i="12"/>
  <c r="J281" i="12"/>
  <c r="M280" i="12"/>
  <c r="L279" i="12"/>
  <c r="J279" i="12"/>
  <c r="L278" i="12"/>
  <c r="J278" i="12"/>
  <c r="M277" i="12"/>
  <c r="L276" i="12"/>
  <c r="J276" i="12"/>
  <c r="M275" i="12"/>
  <c r="E274" i="12"/>
  <c r="L274" i="12" s="1"/>
  <c r="M273" i="12"/>
  <c r="L272" i="12"/>
  <c r="J272" i="12"/>
  <c r="L271" i="12"/>
  <c r="J271" i="12"/>
  <c r="M270" i="12"/>
  <c r="H269" i="12"/>
  <c r="J269" i="12" s="1"/>
  <c r="H268" i="12"/>
  <c r="L268" i="12" s="1"/>
  <c r="M267" i="12"/>
  <c r="L266" i="12"/>
  <c r="J266" i="12"/>
  <c r="M265" i="12"/>
  <c r="L264" i="12"/>
  <c r="J264" i="12"/>
  <c r="M263" i="12"/>
  <c r="L262" i="12"/>
  <c r="J262" i="12"/>
  <c r="M261" i="12"/>
  <c r="L260" i="12"/>
  <c r="J260" i="12"/>
  <c r="M259" i="12"/>
  <c r="L258" i="12"/>
  <c r="J258" i="12"/>
  <c r="M257" i="12"/>
  <c r="L256" i="12"/>
  <c r="J256" i="12"/>
  <c r="M255" i="12"/>
  <c r="L254" i="12"/>
  <c r="J254" i="12"/>
  <c r="M253" i="12"/>
  <c r="L252" i="12"/>
  <c r="J252" i="12"/>
  <c r="L251" i="12"/>
  <c r="J251" i="12"/>
  <c r="M250" i="12"/>
  <c r="L249" i="12"/>
  <c r="J249" i="12"/>
  <c r="M248" i="12"/>
  <c r="L247" i="12"/>
  <c r="J247" i="12"/>
  <c r="M246" i="12"/>
  <c r="L245" i="12"/>
  <c r="J245" i="12"/>
  <c r="E244" i="12"/>
  <c r="J244" i="12" s="1"/>
  <c r="M243" i="12"/>
  <c r="L242" i="12"/>
  <c r="J242" i="12"/>
  <c r="M241" i="12"/>
  <c r="L240" i="12"/>
  <c r="J240" i="12"/>
  <c r="M239" i="12"/>
  <c r="L238" i="12"/>
  <c r="J238" i="12"/>
  <c r="M237" i="12"/>
  <c r="L236" i="12"/>
  <c r="J236" i="12"/>
  <c r="M235" i="12"/>
  <c r="L234" i="12"/>
  <c r="J234" i="12"/>
  <c r="M233" i="12"/>
  <c r="L232" i="12"/>
  <c r="J232" i="12"/>
  <c r="M231" i="12"/>
  <c r="L230" i="12"/>
  <c r="J230" i="12"/>
  <c r="M229" i="12"/>
  <c r="L228" i="12"/>
  <c r="J228" i="12"/>
  <c r="M227" i="12"/>
  <c r="L226" i="12"/>
  <c r="J226" i="12"/>
  <c r="M225" i="12"/>
  <c r="L224" i="12"/>
  <c r="J224" i="12"/>
  <c r="M223" i="12"/>
  <c r="L222" i="12"/>
  <c r="J222" i="12"/>
  <c r="M221" i="12"/>
  <c r="L220" i="12"/>
  <c r="J220" i="12"/>
  <c r="M219" i="12"/>
  <c r="L218" i="12"/>
  <c r="J218" i="12"/>
  <c r="L216" i="12"/>
  <c r="J216" i="12"/>
  <c r="E215" i="12"/>
  <c r="J215" i="12" s="1"/>
  <c r="L213" i="12"/>
  <c r="J213" i="12"/>
  <c r="E212" i="12"/>
  <c r="M211" i="12"/>
  <c r="L210" i="12"/>
  <c r="J210" i="12"/>
  <c r="M209" i="12"/>
  <c r="L208" i="12"/>
  <c r="J208" i="12"/>
  <c r="M207" i="12"/>
  <c r="L206" i="12"/>
  <c r="J206" i="12"/>
  <c r="M205" i="12"/>
  <c r="H204" i="12"/>
  <c r="J204" i="12" s="1"/>
  <c r="M203" i="12"/>
  <c r="L202" i="12"/>
  <c r="J202" i="12"/>
  <c r="M201" i="12"/>
  <c r="L200" i="12"/>
  <c r="J200" i="12"/>
  <c r="M199" i="12"/>
  <c r="L198" i="12"/>
  <c r="J198" i="12"/>
  <c r="L197" i="12"/>
  <c r="J197" i="12"/>
  <c r="M196" i="12"/>
  <c r="L195" i="12"/>
  <c r="J195" i="12"/>
  <c r="M194" i="12"/>
  <c r="L193" i="12"/>
  <c r="J193" i="12"/>
  <c r="M192" i="12"/>
  <c r="L191" i="12"/>
  <c r="J191" i="12"/>
  <c r="M190" i="12"/>
  <c r="L189" i="12"/>
  <c r="J189" i="12"/>
  <c r="M188" i="12"/>
  <c r="L187" i="12"/>
  <c r="J187" i="12"/>
  <c r="M186" i="12"/>
  <c r="L185" i="12"/>
  <c r="J185" i="12"/>
  <c r="M184" i="12"/>
  <c r="L183" i="12"/>
  <c r="J183" i="12"/>
  <c r="M182" i="12"/>
  <c r="L181" i="12"/>
  <c r="J181" i="12"/>
  <c r="M180" i="12"/>
  <c r="L179" i="12"/>
  <c r="J179" i="12"/>
  <c r="M178" i="12"/>
  <c r="L177" i="12"/>
  <c r="J177" i="12"/>
  <c r="M176" i="12"/>
  <c r="L175" i="12"/>
  <c r="J175" i="12"/>
  <c r="L174" i="12"/>
  <c r="J174" i="12"/>
  <c r="M173" i="12"/>
  <c r="L172" i="12"/>
  <c r="J172" i="12"/>
  <c r="M171" i="12"/>
  <c r="L170" i="12"/>
  <c r="J170" i="12"/>
  <c r="L169" i="12"/>
  <c r="J169" i="12"/>
  <c r="M168" i="12"/>
  <c r="L167" i="12"/>
  <c r="J167" i="12"/>
  <c r="M166" i="12"/>
  <c r="L165" i="12"/>
  <c r="J165" i="12"/>
  <c r="M164" i="12"/>
  <c r="L163" i="12"/>
  <c r="J163" i="12"/>
  <c r="M162" i="12"/>
  <c r="L161" i="12"/>
  <c r="J161" i="12"/>
  <c r="L160" i="12"/>
  <c r="J160" i="12"/>
  <c r="M159" i="12"/>
  <c r="L158" i="12"/>
  <c r="J158" i="12"/>
  <c r="L157" i="12"/>
  <c r="J157" i="12"/>
  <c r="M156" i="12"/>
  <c r="M153" i="12"/>
  <c r="M151" i="12"/>
  <c r="M149" i="12"/>
  <c r="L148" i="12"/>
  <c r="J148" i="12"/>
  <c r="M147" i="12"/>
  <c r="L146" i="12"/>
  <c r="J146" i="12"/>
  <c r="L145" i="12"/>
  <c r="J145" i="12"/>
  <c r="M144" i="12"/>
  <c r="L143" i="12"/>
  <c r="J143" i="12"/>
  <c r="L142" i="12"/>
  <c r="J142" i="12"/>
  <c r="M141" i="12"/>
  <c r="L140" i="12"/>
  <c r="J140" i="12"/>
  <c r="M139" i="12"/>
  <c r="L138" i="12"/>
  <c r="J138" i="12"/>
  <c r="M137" i="12"/>
  <c r="L136" i="12"/>
  <c r="J136" i="12"/>
  <c r="M135" i="12"/>
  <c r="L134" i="12"/>
  <c r="J134" i="12"/>
  <c r="M133" i="12"/>
  <c r="L132" i="12"/>
  <c r="J132" i="12"/>
  <c r="M131" i="12"/>
  <c r="L130" i="12"/>
  <c r="J130" i="12"/>
  <c r="M129" i="12"/>
  <c r="L128" i="12"/>
  <c r="J128" i="12"/>
  <c r="M127" i="12"/>
  <c r="L126" i="12"/>
  <c r="J126" i="12"/>
  <c r="M125" i="12"/>
  <c r="L124" i="12"/>
  <c r="J124" i="12"/>
  <c r="M123" i="12"/>
  <c r="L122" i="12"/>
  <c r="J122" i="12"/>
  <c r="M121" i="12"/>
  <c r="L120" i="12"/>
  <c r="J120" i="12"/>
  <c r="M119" i="12"/>
  <c r="L118" i="12"/>
  <c r="J118" i="12"/>
  <c r="M117" i="12"/>
  <c r="L116" i="12"/>
  <c r="J116" i="12"/>
  <c r="M115" i="12"/>
  <c r="L114" i="12"/>
  <c r="J114" i="12"/>
  <c r="M113" i="12"/>
  <c r="L112" i="12"/>
  <c r="J112" i="12"/>
  <c r="M111" i="12"/>
  <c r="L110" i="12"/>
  <c r="J110" i="12"/>
  <c r="M109" i="12"/>
  <c r="L108" i="12"/>
  <c r="J108" i="12"/>
  <c r="E107" i="12"/>
  <c r="J107" i="12" s="1"/>
  <c r="M106" i="12"/>
  <c r="L105" i="12"/>
  <c r="J105" i="12"/>
  <c r="E104" i="12"/>
  <c r="J104" i="12" s="1"/>
  <c r="M103" i="12"/>
  <c r="L102" i="12"/>
  <c r="J102" i="12"/>
  <c r="L101" i="12"/>
  <c r="J101" i="12"/>
  <c r="M100" i="12"/>
  <c r="L99" i="12"/>
  <c r="J99" i="12"/>
  <c r="L98" i="12"/>
  <c r="J98" i="12"/>
  <c r="M97" i="12"/>
  <c r="L96" i="12"/>
  <c r="J96" i="12"/>
  <c r="M95" i="12"/>
  <c r="L94" i="12"/>
  <c r="J94" i="12"/>
  <c r="L93" i="12"/>
  <c r="J93" i="12"/>
  <c r="M92" i="12"/>
  <c r="L91" i="12"/>
  <c r="J91" i="12"/>
  <c r="M90" i="12"/>
  <c r="L89" i="12"/>
  <c r="J89" i="12"/>
  <c r="L88" i="12"/>
  <c r="J88" i="12"/>
  <c r="M87" i="12"/>
  <c r="L86" i="12"/>
  <c r="J86" i="12"/>
  <c r="E85" i="12"/>
  <c r="J85" i="12" s="1"/>
  <c r="M84" i="12"/>
  <c r="L83" i="12"/>
  <c r="J83" i="12"/>
  <c r="L82" i="12"/>
  <c r="J82" i="12"/>
  <c r="M81" i="12"/>
  <c r="L80" i="12"/>
  <c r="J80" i="12"/>
  <c r="M79" i="12"/>
  <c r="L78" i="12"/>
  <c r="J78" i="12"/>
  <c r="M77" i="12"/>
  <c r="L76" i="12"/>
  <c r="J76" i="12"/>
  <c r="M75" i="12"/>
  <c r="L74" i="12"/>
  <c r="J74" i="12"/>
  <c r="L73" i="12"/>
  <c r="J73" i="12"/>
  <c r="M72" i="12"/>
  <c r="L71" i="12"/>
  <c r="J71" i="12"/>
  <c r="M70" i="12"/>
  <c r="L69" i="12"/>
  <c r="J69" i="12"/>
  <c r="M68" i="12"/>
  <c r="L67" i="12"/>
  <c r="J67" i="12"/>
  <c r="M66" i="12"/>
  <c r="L65" i="12"/>
  <c r="J65" i="12"/>
  <c r="M64" i="12"/>
  <c r="L63" i="12"/>
  <c r="J63" i="12"/>
  <c r="M62" i="12"/>
  <c r="L61" i="12"/>
  <c r="J61" i="12"/>
  <c r="M60" i="12"/>
  <c r="L59" i="12"/>
  <c r="J59" i="12"/>
  <c r="M58" i="12"/>
  <c r="L57" i="12"/>
  <c r="J57" i="12"/>
  <c r="L56" i="12"/>
  <c r="J56" i="12"/>
  <c r="M55" i="12"/>
  <c r="L54" i="12"/>
  <c r="J54" i="12"/>
  <c r="M53" i="12"/>
  <c r="L52" i="12"/>
  <c r="J52" i="12"/>
  <c r="M51" i="12"/>
  <c r="L50" i="12"/>
  <c r="J50" i="12"/>
  <c r="M49" i="12"/>
  <c r="L48" i="12"/>
  <c r="J48" i="12"/>
  <c r="M47" i="12"/>
  <c r="L46" i="12"/>
  <c r="J46" i="12"/>
  <c r="M45" i="12"/>
  <c r="L44" i="12"/>
  <c r="J44" i="12"/>
  <c r="M43" i="12"/>
  <c r="L42" i="12"/>
  <c r="J42" i="12"/>
  <c r="L41" i="12"/>
  <c r="J41" i="12"/>
  <c r="M40" i="12"/>
  <c r="L39" i="12"/>
  <c r="J39" i="12"/>
  <c r="M38" i="12"/>
  <c r="L37" i="12"/>
  <c r="J37" i="12"/>
  <c r="M36" i="12"/>
  <c r="L35" i="12"/>
  <c r="J35" i="12"/>
  <c r="M34" i="12"/>
  <c r="L33" i="12"/>
  <c r="J33" i="12"/>
  <c r="M32" i="12"/>
  <c r="L31" i="12"/>
  <c r="J31" i="12"/>
  <c r="M30" i="12"/>
  <c r="L29" i="12"/>
  <c r="J29" i="12"/>
  <c r="L28" i="12"/>
  <c r="J28" i="12"/>
  <c r="M27" i="12"/>
  <c r="E26" i="12"/>
  <c r="L26" i="12" s="1"/>
  <c r="M25" i="12"/>
  <c r="L24" i="12"/>
  <c r="J24" i="12"/>
  <c r="L23" i="12"/>
  <c r="J23" i="12"/>
  <c r="M22" i="12"/>
  <c r="H21" i="12"/>
  <c r="J21" i="12" s="1"/>
  <c r="H20" i="12"/>
  <c r="L20" i="12" s="1"/>
  <c r="M19" i="12"/>
  <c r="L18" i="12"/>
  <c r="J18" i="12"/>
  <c r="M17" i="12"/>
  <c r="E16" i="12"/>
  <c r="J16" i="12" s="1"/>
  <c r="M15" i="12"/>
  <c r="L14" i="12"/>
  <c r="J14" i="12"/>
  <c r="L13" i="12"/>
  <c r="J13" i="12"/>
  <c r="M12" i="12"/>
  <c r="L11" i="12"/>
  <c r="J11" i="12"/>
  <c r="L10" i="12"/>
  <c r="J10" i="12"/>
  <c r="N150" i="12" l="1"/>
  <c r="O150" i="12" s="1"/>
  <c r="N152" i="12"/>
  <c r="O152" i="12" s="1"/>
  <c r="J154" i="12"/>
  <c r="N154" i="12" s="1"/>
  <c r="O154" i="12" s="1"/>
  <c r="N155" i="12"/>
  <c r="O155" i="12" s="1"/>
  <c r="N285" i="12"/>
  <c r="O285" i="12" s="1"/>
  <c r="N458" i="12"/>
  <c r="O458" i="12" s="1"/>
  <c r="O460" i="12" s="1"/>
  <c r="N200" i="12"/>
  <c r="O200" i="12" s="1"/>
  <c r="N39" i="12"/>
  <c r="O39" i="12" s="1"/>
  <c r="O40" i="12" s="1"/>
  <c r="N416" i="12"/>
  <c r="O416" i="12" s="1"/>
  <c r="N420" i="12"/>
  <c r="O420" i="12" s="1"/>
  <c r="N46" i="12"/>
  <c r="O46" i="12" s="1"/>
  <c r="O47" i="12" s="1"/>
  <c r="N31" i="12"/>
  <c r="O31" i="12" s="1"/>
  <c r="O32" i="12" s="1"/>
  <c r="N476" i="12"/>
  <c r="O476" i="12" s="1"/>
  <c r="N18" i="12"/>
  <c r="O18" i="12" s="1"/>
  <c r="N28" i="12"/>
  <c r="O28" i="12" s="1"/>
  <c r="L204" i="12"/>
  <c r="N204" i="12" s="1"/>
  <c r="O204" i="12" s="1"/>
  <c r="N13" i="12"/>
  <c r="O13" i="12" s="1"/>
  <c r="N42" i="12"/>
  <c r="O42" i="12" s="1"/>
  <c r="N63" i="12"/>
  <c r="O63" i="12" s="1"/>
  <c r="N224" i="12"/>
  <c r="O224" i="12" s="1"/>
  <c r="N355" i="12"/>
  <c r="O355" i="12" s="1"/>
  <c r="N88" i="12"/>
  <c r="O88" i="12" s="1"/>
  <c r="N93" i="12"/>
  <c r="O93" i="12" s="1"/>
  <c r="N305" i="12"/>
  <c r="O305" i="12" s="1"/>
  <c r="N234" i="12"/>
  <c r="O234" i="12" s="1"/>
  <c r="N279" i="12"/>
  <c r="O279" i="12" s="1"/>
  <c r="N332" i="12"/>
  <c r="O332" i="12" s="1"/>
  <c r="N340" i="12"/>
  <c r="O340" i="12" s="1"/>
  <c r="N83" i="12"/>
  <c r="O83" i="12" s="1"/>
  <c r="N323" i="12"/>
  <c r="O323" i="12" s="1"/>
  <c r="O324" i="12" s="1"/>
  <c r="N278" i="12"/>
  <c r="O278" i="12" s="1"/>
  <c r="N216" i="12"/>
  <c r="O216" i="12" s="1"/>
  <c r="N388" i="12"/>
  <c r="O388" i="12" s="1"/>
  <c r="N393" i="12"/>
  <c r="O393" i="12" s="1"/>
  <c r="N439" i="12"/>
  <c r="O439" i="12" s="1"/>
  <c r="N35" i="12"/>
  <c r="O35" i="12" s="1"/>
  <c r="N54" i="12"/>
  <c r="O54" i="12" s="1"/>
  <c r="N57" i="12"/>
  <c r="O57" i="12" s="1"/>
  <c r="N197" i="12"/>
  <c r="O197" i="12" s="1"/>
  <c r="L244" i="12"/>
  <c r="N244" i="12" s="1"/>
  <c r="O244" i="12" s="1"/>
  <c r="N254" i="12"/>
  <c r="O254" i="12" s="1"/>
  <c r="J360" i="12"/>
  <c r="N360" i="12" s="1"/>
  <c r="O360" i="12" s="1"/>
  <c r="J445" i="12"/>
  <c r="N445" i="12" s="1"/>
  <c r="O445" i="12" s="1"/>
  <c r="N74" i="12"/>
  <c r="O74" i="12" s="1"/>
  <c r="N82" i="12"/>
  <c r="O82" i="12" s="1"/>
  <c r="N353" i="12"/>
  <c r="O353" i="12" s="1"/>
  <c r="N59" i="12"/>
  <c r="O59" i="12" s="1"/>
  <c r="N143" i="12"/>
  <c r="O143" i="12" s="1"/>
  <c r="N230" i="12"/>
  <c r="O230" i="12" s="1"/>
  <c r="N44" i="12"/>
  <c r="O44" i="12" s="1"/>
  <c r="N61" i="12"/>
  <c r="O61" i="12" s="1"/>
  <c r="N112" i="12"/>
  <c r="O112" i="12" s="1"/>
  <c r="N118" i="12"/>
  <c r="O118" i="12" s="1"/>
  <c r="N126" i="12"/>
  <c r="O126" i="12" s="1"/>
  <c r="N183" i="12"/>
  <c r="O183" i="12" s="1"/>
  <c r="N195" i="12"/>
  <c r="O195" i="12" s="1"/>
  <c r="N218" i="12"/>
  <c r="O218" i="12" s="1"/>
  <c r="J325" i="12"/>
  <c r="N325" i="12" s="1"/>
  <c r="O325" i="12" s="1"/>
  <c r="N41" i="12"/>
  <c r="O41" i="12" s="1"/>
  <c r="N69" i="12"/>
  <c r="O69" i="12" s="1"/>
  <c r="N297" i="12"/>
  <c r="O297" i="12" s="1"/>
  <c r="N306" i="12"/>
  <c r="O306" i="12" s="1"/>
  <c r="N313" i="12"/>
  <c r="O313" i="12" s="1"/>
  <c r="N338" i="12"/>
  <c r="O338" i="12" s="1"/>
  <c r="N364" i="12"/>
  <c r="O364" i="12" s="1"/>
  <c r="N377" i="12"/>
  <c r="O377" i="12" s="1"/>
  <c r="N412" i="12"/>
  <c r="O412" i="12" s="1"/>
  <c r="N437" i="12"/>
  <c r="O437" i="12" s="1"/>
  <c r="N446" i="12"/>
  <c r="O446" i="12" s="1"/>
  <c r="N450" i="12"/>
  <c r="O450" i="12" s="1"/>
  <c r="N78" i="12"/>
  <c r="O78" i="12" s="1"/>
  <c r="N98" i="12"/>
  <c r="O98" i="12" s="1"/>
  <c r="N266" i="12"/>
  <c r="O266" i="12" s="1"/>
  <c r="J268" i="12"/>
  <c r="N268" i="12" s="1"/>
  <c r="O268" i="12" s="1"/>
  <c r="N373" i="12"/>
  <c r="O373" i="12" s="1"/>
  <c r="N441" i="12"/>
  <c r="O441" i="12" s="1"/>
  <c r="N48" i="12"/>
  <c r="O48" i="12" s="1"/>
  <c r="N65" i="12"/>
  <c r="O65" i="12" s="1"/>
  <c r="N102" i="12"/>
  <c r="O102" i="12" s="1"/>
  <c r="N114" i="12"/>
  <c r="O114" i="12" s="1"/>
  <c r="N122" i="12"/>
  <c r="O122" i="12" s="1"/>
  <c r="N160" i="12"/>
  <c r="O160" i="12" s="1"/>
  <c r="N242" i="12"/>
  <c r="O242" i="12" s="1"/>
  <c r="N260" i="12"/>
  <c r="O260" i="12" s="1"/>
  <c r="N309" i="12"/>
  <c r="O309" i="12" s="1"/>
  <c r="N348" i="12"/>
  <c r="O348" i="12" s="1"/>
  <c r="N365" i="12"/>
  <c r="O365" i="12" s="1"/>
  <c r="N391" i="12"/>
  <c r="O391" i="12" s="1"/>
  <c r="N443" i="12"/>
  <c r="O443" i="12" s="1"/>
  <c r="L85" i="12"/>
  <c r="N85" i="12" s="1"/>
  <c r="O85" i="12" s="1"/>
  <c r="N50" i="12"/>
  <c r="O50" i="12" s="1"/>
  <c r="N73" i="12"/>
  <c r="O73" i="12" s="1"/>
  <c r="N86" i="12"/>
  <c r="O86" i="12" s="1"/>
  <c r="N91" i="12"/>
  <c r="O91" i="12" s="1"/>
  <c r="N124" i="12"/>
  <c r="O124" i="12" s="1"/>
  <c r="N148" i="12"/>
  <c r="O148" i="12" s="1"/>
  <c r="N169" i="12"/>
  <c r="O169" i="12" s="1"/>
  <c r="N208" i="12"/>
  <c r="O208" i="12" s="1"/>
  <c r="N222" i="12"/>
  <c r="O222" i="12" s="1"/>
  <c r="N238" i="12"/>
  <c r="O238" i="12" s="1"/>
  <c r="N240" i="12"/>
  <c r="O240" i="12" s="1"/>
  <c r="N287" i="12"/>
  <c r="O287" i="12" s="1"/>
  <c r="N343" i="12"/>
  <c r="O343" i="12" s="1"/>
  <c r="N362" i="12"/>
  <c r="O362" i="12" s="1"/>
  <c r="J372" i="12"/>
  <c r="N372" i="12" s="1"/>
  <c r="O372" i="12" s="1"/>
  <c r="N386" i="12"/>
  <c r="O386" i="12" s="1"/>
  <c r="N389" i="12"/>
  <c r="O389" i="12" s="1"/>
  <c r="N435" i="12"/>
  <c r="O435" i="12" s="1"/>
  <c r="N456" i="12"/>
  <c r="O456" i="12" s="1"/>
  <c r="N465" i="12"/>
  <c r="O465" i="12" s="1"/>
  <c r="N351" i="12"/>
  <c r="O351" i="12" s="1"/>
  <c r="N424" i="12"/>
  <c r="O424" i="12" s="1"/>
  <c r="N96" i="12"/>
  <c r="O96" i="12" s="1"/>
  <c r="O97" i="12" s="1"/>
  <c r="N14" i="12"/>
  <c r="O14" i="12" s="1"/>
  <c r="N89" i="12"/>
  <c r="O89" i="12" s="1"/>
  <c r="N105" i="12"/>
  <c r="O105" i="12" s="1"/>
  <c r="L107" i="12"/>
  <c r="N107" i="12" s="1"/>
  <c r="O107" i="12" s="1"/>
  <c r="N145" i="12"/>
  <c r="O145" i="12" s="1"/>
  <c r="N181" i="12"/>
  <c r="O181" i="12" s="1"/>
  <c r="N191" i="12"/>
  <c r="O191" i="12" s="1"/>
  <c r="N213" i="12"/>
  <c r="O213" i="12" s="1"/>
  <c r="L215" i="12"/>
  <c r="N215" i="12" s="1"/>
  <c r="O215" i="12" s="1"/>
  <c r="N226" i="12"/>
  <c r="O226" i="12" s="1"/>
  <c r="N245" i="12"/>
  <c r="O245" i="12" s="1"/>
  <c r="L269" i="12"/>
  <c r="N269" i="12" s="1"/>
  <c r="O269" i="12" s="1"/>
  <c r="N281" i="12"/>
  <c r="O281" i="12" s="1"/>
  <c r="N345" i="12"/>
  <c r="O345" i="12" s="1"/>
  <c r="O346" i="12" s="1"/>
  <c r="N398" i="12"/>
  <c r="O398" i="12" s="1"/>
  <c r="N404" i="12"/>
  <c r="O404" i="12" s="1"/>
  <c r="N418" i="12"/>
  <c r="O418" i="12" s="1"/>
  <c r="N454" i="12"/>
  <c r="O454" i="12" s="1"/>
  <c r="N463" i="12"/>
  <c r="O463" i="12" s="1"/>
  <c r="N33" i="12"/>
  <c r="O33" i="12" s="1"/>
  <c r="N67" i="12"/>
  <c r="O67" i="12" s="1"/>
  <c r="N158" i="12"/>
  <c r="O158" i="12" s="1"/>
  <c r="N29" i="12"/>
  <c r="O29" i="12" s="1"/>
  <c r="N37" i="12"/>
  <c r="O37" i="12" s="1"/>
  <c r="O38" i="12" s="1"/>
  <c r="N52" i="12"/>
  <c r="O52" i="12" s="1"/>
  <c r="N56" i="12"/>
  <c r="O56" i="12" s="1"/>
  <c r="N76" i="12"/>
  <c r="O76" i="12" s="1"/>
  <c r="N94" i="12"/>
  <c r="O94" i="12" s="1"/>
  <c r="N99" i="12"/>
  <c r="O99" i="12" s="1"/>
  <c r="N108" i="12"/>
  <c r="O108" i="12" s="1"/>
  <c r="N128" i="12"/>
  <c r="O128" i="12" s="1"/>
  <c r="N142" i="12"/>
  <c r="O142" i="12" s="1"/>
  <c r="N71" i="12"/>
  <c r="O71" i="12" s="1"/>
  <c r="N110" i="12"/>
  <c r="O110" i="12" s="1"/>
  <c r="N130" i="12"/>
  <c r="O130" i="12" s="1"/>
  <c r="N134" i="12"/>
  <c r="O134" i="12" s="1"/>
  <c r="N138" i="12"/>
  <c r="O138" i="12" s="1"/>
  <c r="N157" i="12"/>
  <c r="O157" i="12" s="1"/>
  <c r="N163" i="12"/>
  <c r="O163" i="12" s="1"/>
  <c r="N101" i="12"/>
  <c r="O101" i="12" s="1"/>
  <c r="N167" i="12"/>
  <c r="O167" i="12" s="1"/>
  <c r="N175" i="12"/>
  <c r="O175" i="12" s="1"/>
  <c r="N116" i="12"/>
  <c r="O116" i="12" s="1"/>
  <c r="N120" i="12"/>
  <c r="O120" i="12" s="1"/>
  <c r="N132" i="12"/>
  <c r="O132" i="12" s="1"/>
  <c r="N136" i="12"/>
  <c r="O136" i="12" s="1"/>
  <c r="N140" i="12"/>
  <c r="O140" i="12" s="1"/>
  <c r="N146" i="12"/>
  <c r="O146" i="12" s="1"/>
  <c r="N161" i="12"/>
  <c r="O161" i="12" s="1"/>
  <c r="N165" i="12"/>
  <c r="O165" i="12" s="1"/>
  <c r="N174" i="12"/>
  <c r="O174" i="12" s="1"/>
  <c r="N177" i="12"/>
  <c r="O177" i="12" s="1"/>
  <c r="N170" i="12"/>
  <c r="O170" i="12" s="1"/>
  <c r="N179" i="12"/>
  <c r="O179" i="12" s="1"/>
  <c r="N185" i="12"/>
  <c r="O185" i="12" s="1"/>
  <c r="N210" i="12"/>
  <c r="O210" i="12" s="1"/>
  <c r="N220" i="12"/>
  <c r="O220" i="12" s="1"/>
  <c r="N249" i="12"/>
  <c r="O249" i="12" s="1"/>
  <c r="N256" i="12"/>
  <c r="O256" i="12" s="1"/>
  <c r="N282" i="12"/>
  <c r="O282" i="12" s="1"/>
  <c r="N301" i="12"/>
  <c r="O301" i="12" s="1"/>
  <c r="N326" i="12"/>
  <c r="O326" i="12" s="1"/>
  <c r="N258" i="12"/>
  <c r="O258" i="12" s="1"/>
  <c r="N262" i="12"/>
  <c r="O262" i="12" s="1"/>
  <c r="N264" i="12"/>
  <c r="O264" i="12" s="1"/>
  <c r="N284" i="12"/>
  <c r="O284" i="12" s="1"/>
  <c r="N289" i="12"/>
  <c r="O289" i="12" s="1"/>
  <c r="N295" i="12"/>
  <c r="O295" i="12" s="1"/>
  <c r="N311" i="12"/>
  <c r="O311" i="12" s="1"/>
  <c r="N317" i="12"/>
  <c r="O317" i="12" s="1"/>
  <c r="N330" i="12"/>
  <c r="O330" i="12" s="1"/>
  <c r="N334" i="12"/>
  <c r="O334" i="12" s="1"/>
  <c r="N347" i="12"/>
  <c r="O347" i="12" s="1"/>
  <c r="N276" i="12"/>
  <c r="O276" i="12" s="1"/>
  <c r="N303" i="12"/>
  <c r="O303" i="12" s="1"/>
  <c r="O304" i="12" s="1"/>
  <c r="N319" i="12"/>
  <c r="O319" i="12" s="1"/>
  <c r="N321" i="12"/>
  <c r="O321" i="12" s="1"/>
  <c r="N328" i="12"/>
  <c r="O328" i="12" s="1"/>
  <c r="N341" i="12"/>
  <c r="O341" i="12" s="1"/>
  <c r="N350" i="12"/>
  <c r="O350" i="12" s="1"/>
  <c r="N359" i="12"/>
  <c r="O359" i="12" s="1"/>
  <c r="N367" i="12"/>
  <c r="O367" i="12" s="1"/>
  <c r="N410" i="12"/>
  <c r="O410" i="12" s="1"/>
  <c r="N425" i="12"/>
  <c r="O425" i="12" s="1"/>
  <c r="N429" i="12"/>
  <c r="O429" i="12" s="1"/>
  <c r="N384" i="12"/>
  <c r="O384" i="12" s="1"/>
  <c r="N402" i="12"/>
  <c r="O402" i="12" s="1"/>
  <c r="N422" i="12"/>
  <c r="O422" i="12" s="1"/>
  <c r="N427" i="12"/>
  <c r="O427" i="12" s="1"/>
  <c r="N433" i="12"/>
  <c r="O433" i="12" s="1"/>
  <c r="N474" i="12"/>
  <c r="O474" i="12" s="1"/>
  <c r="N299" i="12"/>
  <c r="O299" i="12" s="1"/>
  <c r="N308" i="12"/>
  <c r="O308" i="12" s="1"/>
  <c r="N315" i="12"/>
  <c r="O315" i="12" s="1"/>
  <c r="N336" i="12"/>
  <c r="O336" i="12" s="1"/>
  <c r="N368" i="12"/>
  <c r="O368" i="12" s="1"/>
  <c r="N378" i="12"/>
  <c r="O378" i="12" s="1"/>
  <c r="N382" i="12"/>
  <c r="O382" i="12" s="1"/>
  <c r="N400" i="12"/>
  <c r="O400" i="12" s="1"/>
  <c r="N452" i="12"/>
  <c r="O452" i="12" s="1"/>
  <c r="N467" i="12"/>
  <c r="O467" i="12" s="1"/>
  <c r="N469" i="12"/>
  <c r="O469" i="12" s="1"/>
  <c r="N11" i="12"/>
  <c r="O11" i="12" s="1"/>
  <c r="L16" i="12"/>
  <c r="N16" i="12" s="1"/>
  <c r="O16" i="12" s="1"/>
  <c r="L21" i="12"/>
  <c r="N21" i="12" s="1"/>
  <c r="O21" i="12" s="1"/>
  <c r="N23" i="12"/>
  <c r="O23" i="12" s="1"/>
  <c r="J26" i="12"/>
  <c r="N26" i="12" s="1"/>
  <c r="O26" i="12" s="1"/>
  <c r="N10" i="12"/>
  <c r="O10" i="12" s="1"/>
  <c r="N80" i="12"/>
  <c r="O80" i="12" s="1"/>
  <c r="N24" i="12"/>
  <c r="O24" i="12" s="1"/>
  <c r="J20" i="12"/>
  <c r="N20" i="12" s="1"/>
  <c r="O20" i="12" s="1"/>
  <c r="L104" i="12"/>
  <c r="N104" i="12" s="1"/>
  <c r="O104" i="12" s="1"/>
  <c r="N193" i="12"/>
  <c r="O193" i="12" s="1"/>
  <c r="N202" i="12"/>
  <c r="O202" i="12" s="1"/>
  <c r="N232" i="12"/>
  <c r="O232" i="12" s="1"/>
  <c r="N187" i="12"/>
  <c r="O187" i="12" s="1"/>
  <c r="N172" i="12"/>
  <c r="O172" i="12" s="1"/>
  <c r="N189" i="12"/>
  <c r="O189" i="12" s="1"/>
  <c r="N198" i="12"/>
  <c r="O198" i="12" s="1"/>
  <c r="N206" i="12"/>
  <c r="O206" i="12" s="1"/>
  <c r="J212" i="12"/>
  <c r="L212" i="12"/>
  <c r="N228" i="12"/>
  <c r="O228" i="12" s="1"/>
  <c r="N236" i="12"/>
  <c r="O236" i="12" s="1"/>
  <c r="N247" i="12"/>
  <c r="O247" i="12" s="1"/>
  <c r="N251" i="12"/>
  <c r="O251" i="12" s="1"/>
  <c r="N271" i="12"/>
  <c r="O271" i="12" s="1"/>
  <c r="J274" i="12"/>
  <c r="N274" i="12" s="1"/>
  <c r="O274" i="12" s="1"/>
  <c r="N291" i="12"/>
  <c r="O291" i="12" s="1"/>
  <c r="N293" i="12"/>
  <c r="O293" i="12" s="1"/>
  <c r="N252" i="12"/>
  <c r="O252" i="12" s="1"/>
  <c r="N272" i="12"/>
  <c r="O272" i="12" s="1"/>
  <c r="N292" i="12"/>
  <c r="O292" i="12" s="1"/>
  <c r="N357" i="12"/>
  <c r="O357" i="12" s="1"/>
  <c r="N370" i="12"/>
  <c r="O370" i="12" s="1"/>
  <c r="N375" i="12"/>
  <c r="O375" i="12" s="1"/>
  <c r="N380" i="12"/>
  <c r="O380" i="12" s="1"/>
  <c r="N395" i="12"/>
  <c r="O395" i="12" s="1"/>
  <c r="N408" i="12"/>
  <c r="O408" i="12" s="1"/>
  <c r="N414" i="12"/>
  <c r="O414" i="12" s="1"/>
  <c r="J397" i="12"/>
  <c r="L397" i="12"/>
  <c r="N406" i="12"/>
  <c r="O406" i="12" s="1"/>
  <c r="N431" i="12"/>
  <c r="O431" i="12" s="1"/>
  <c r="N461" i="12"/>
  <c r="O461" i="12" s="1"/>
  <c r="N471" i="12"/>
  <c r="O471" i="12" s="1"/>
  <c r="N473" i="12"/>
  <c r="O473" i="12" s="1"/>
  <c r="N448" i="12"/>
  <c r="O448" i="12" s="1"/>
  <c r="M441" i="10"/>
  <c r="L440" i="10"/>
  <c r="J440" i="10"/>
  <c r="L439" i="10"/>
  <c r="J439" i="10"/>
  <c r="M438" i="10"/>
  <c r="L437" i="10"/>
  <c r="J437" i="10"/>
  <c r="M436" i="10"/>
  <c r="L435" i="10"/>
  <c r="J435" i="10"/>
  <c r="M434" i="10"/>
  <c r="L433" i="10"/>
  <c r="J433" i="10"/>
  <c r="M432" i="10"/>
  <c r="L431" i="10"/>
  <c r="J431" i="10"/>
  <c r="M430" i="10"/>
  <c r="L429" i="10"/>
  <c r="J429" i="10"/>
  <c r="M428" i="10"/>
  <c r="L427" i="10"/>
  <c r="J427" i="10"/>
  <c r="M426" i="10"/>
  <c r="L425" i="10"/>
  <c r="J425" i="10"/>
  <c r="M424" i="10"/>
  <c r="L423" i="10"/>
  <c r="J423" i="10"/>
  <c r="M422" i="10"/>
  <c r="L421" i="10"/>
  <c r="J421" i="10"/>
  <c r="M420" i="10"/>
  <c r="L419" i="10"/>
  <c r="J419" i="10"/>
  <c r="M418" i="10"/>
  <c r="L417" i="10"/>
  <c r="J417" i="10"/>
  <c r="M416" i="10"/>
  <c r="L415" i="10"/>
  <c r="J415" i="10"/>
  <c r="M414" i="10"/>
  <c r="L413" i="10"/>
  <c r="J413" i="10"/>
  <c r="M412" i="10"/>
  <c r="E411" i="10"/>
  <c r="L411" i="10" s="1"/>
  <c r="M410" i="10"/>
  <c r="L409" i="10"/>
  <c r="J409" i="10"/>
  <c r="M408" i="10"/>
  <c r="L407" i="10"/>
  <c r="J407" i="10"/>
  <c r="M406" i="10"/>
  <c r="L405" i="10"/>
  <c r="J405" i="10"/>
  <c r="M404" i="10"/>
  <c r="L403" i="10"/>
  <c r="J403" i="10"/>
  <c r="M402" i="10"/>
  <c r="L401" i="10"/>
  <c r="J401" i="10"/>
  <c r="M400" i="10"/>
  <c r="L399" i="10"/>
  <c r="J399" i="10"/>
  <c r="M398" i="10"/>
  <c r="L397" i="10"/>
  <c r="J397" i="10"/>
  <c r="M396" i="10"/>
  <c r="L395" i="10"/>
  <c r="J395" i="10"/>
  <c r="M394" i="10"/>
  <c r="L393" i="10"/>
  <c r="J393" i="10"/>
  <c r="M392" i="10"/>
  <c r="L391" i="10"/>
  <c r="J391" i="10"/>
  <c r="M390" i="10"/>
  <c r="L389" i="10"/>
  <c r="J389" i="10"/>
  <c r="M388" i="10"/>
  <c r="L387" i="10"/>
  <c r="J387" i="10"/>
  <c r="M386" i="10"/>
  <c r="L385" i="10"/>
  <c r="J385" i="10"/>
  <c r="L384" i="10"/>
  <c r="J384" i="10"/>
  <c r="M383" i="10"/>
  <c r="L382" i="10"/>
  <c r="J382" i="10"/>
  <c r="M381" i="10"/>
  <c r="L380" i="10"/>
  <c r="J380" i="10"/>
  <c r="M379" i="10"/>
  <c r="L378" i="10"/>
  <c r="J378" i="10"/>
  <c r="M377" i="10"/>
  <c r="L376" i="10"/>
  <c r="J376" i="10"/>
  <c r="L375" i="10"/>
  <c r="J375" i="10"/>
  <c r="M374" i="10"/>
  <c r="L373" i="10"/>
  <c r="J373" i="10"/>
  <c r="M372" i="10"/>
  <c r="L371" i="10"/>
  <c r="J371" i="10"/>
  <c r="M370" i="10"/>
  <c r="L369" i="10"/>
  <c r="J369" i="10"/>
  <c r="M368" i="10"/>
  <c r="L367" i="10"/>
  <c r="J367" i="10"/>
  <c r="M366" i="10"/>
  <c r="L365" i="10"/>
  <c r="J365" i="10"/>
  <c r="M364" i="10"/>
  <c r="E363" i="10"/>
  <c r="J363" i="10" s="1"/>
  <c r="M362" i="10"/>
  <c r="L361" i="10"/>
  <c r="J361" i="10"/>
  <c r="M360" i="10"/>
  <c r="L359" i="10"/>
  <c r="J359" i="10"/>
  <c r="M358" i="10"/>
  <c r="L357" i="10"/>
  <c r="J357" i="10"/>
  <c r="M356" i="10"/>
  <c r="L355" i="10"/>
  <c r="J355" i="10"/>
  <c r="M354" i="10"/>
  <c r="L353" i="10"/>
  <c r="J353" i="10"/>
  <c r="M352" i="10"/>
  <c r="L351" i="10"/>
  <c r="J351" i="10"/>
  <c r="M350" i="10"/>
  <c r="L349" i="10"/>
  <c r="J349" i="10"/>
  <c r="M348" i="10"/>
  <c r="L347" i="10"/>
  <c r="J347" i="10"/>
  <c r="M346" i="10"/>
  <c r="L345" i="10"/>
  <c r="J345" i="10"/>
  <c r="M344" i="10"/>
  <c r="L343" i="10"/>
  <c r="J343" i="10"/>
  <c r="M342" i="10"/>
  <c r="E341" i="10"/>
  <c r="J341" i="10" s="1"/>
  <c r="M340" i="10"/>
  <c r="L339" i="10"/>
  <c r="J339" i="10"/>
  <c r="M338" i="10"/>
  <c r="L337" i="10"/>
  <c r="J337" i="10"/>
  <c r="M336" i="10"/>
  <c r="L335" i="10"/>
  <c r="J335" i="10"/>
  <c r="L334" i="10"/>
  <c r="J334" i="10"/>
  <c r="M333" i="10"/>
  <c r="L332" i="10"/>
  <c r="J332" i="10"/>
  <c r="M331" i="10"/>
  <c r="L330" i="10"/>
  <c r="J330" i="10"/>
  <c r="M329" i="10"/>
  <c r="L328" i="10"/>
  <c r="J328" i="10"/>
  <c r="M327" i="10"/>
  <c r="L326" i="10"/>
  <c r="J326" i="10"/>
  <c r="M325" i="10"/>
  <c r="L324" i="10"/>
  <c r="J324" i="10"/>
  <c r="M323" i="10"/>
  <c r="L322" i="10"/>
  <c r="J322" i="10"/>
  <c r="M321" i="10"/>
  <c r="L320" i="10"/>
  <c r="J320" i="10"/>
  <c r="M319" i="10"/>
  <c r="L318" i="10"/>
  <c r="J318" i="10"/>
  <c r="M317" i="10"/>
  <c r="L316" i="10"/>
  <c r="J316" i="10"/>
  <c r="M315" i="10"/>
  <c r="L314" i="10"/>
  <c r="J314" i="10"/>
  <c r="M313" i="10"/>
  <c r="L312" i="10"/>
  <c r="J312" i="10"/>
  <c r="M311" i="10"/>
  <c r="L310" i="10"/>
  <c r="J310" i="10"/>
  <c r="M309" i="10"/>
  <c r="L308" i="10"/>
  <c r="J308" i="10"/>
  <c r="M307" i="10"/>
  <c r="L306" i="10"/>
  <c r="J306" i="10"/>
  <c r="M305" i="10"/>
  <c r="L304" i="10"/>
  <c r="J304" i="10"/>
  <c r="L303" i="10"/>
  <c r="J303" i="10"/>
  <c r="M302" i="10"/>
  <c r="L301" i="10"/>
  <c r="J301" i="10"/>
  <c r="E299" i="10"/>
  <c r="M298" i="10"/>
  <c r="L297" i="10"/>
  <c r="J297" i="10"/>
  <c r="M296" i="10"/>
  <c r="L295" i="10"/>
  <c r="J295" i="10"/>
  <c r="L294" i="10"/>
  <c r="J294" i="10"/>
  <c r="M293" i="10"/>
  <c r="L292" i="10"/>
  <c r="J292" i="10"/>
  <c r="M291" i="10"/>
  <c r="L290" i="10"/>
  <c r="J290" i="10"/>
  <c r="M289" i="10"/>
  <c r="L288" i="10"/>
  <c r="J288" i="10"/>
  <c r="M287" i="10"/>
  <c r="L286" i="10"/>
  <c r="J286" i="10"/>
  <c r="M285" i="10"/>
  <c r="L284" i="10"/>
  <c r="J284" i="10"/>
  <c r="M283" i="10"/>
  <c r="L282" i="10"/>
  <c r="J282" i="10"/>
  <c r="M281" i="10"/>
  <c r="L280" i="10"/>
  <c r="J280" i="10"/>
  <c r="M279" i="10"/>
  <c r="L278" i="10"/>
  <c r="J278" i="10"/>
  <c r="M277" i="10"/>
  <c r="L276" i="10"/>
  <c r="J276" i="10"/>
  <c r="M275" i="10"/>
  <c r="L274" i="10"/>
  <c r="J274" i="10"/>
  <c r="L273" i="10"/>
  <c r="J273" i="10"/>
  <c r="M272" i="10"/>
  <c r="L271" i="10"/>
  <c r="J271" i="10"/>
  <c r="L270" i="10"/>
  <c r="J270" i="10"/>
  <c r="M269" i="10"/>
  <c r="L268" i="10"/>
  <c r="J268" i="10"/>
  <c r="M267" i="10"/>
  <c r="L266" i="10"/>
  <c r="J266" i="10"/>
  <c r="M265" i="10"/>
  <c r="L264" i="10"/>
  <c r="J264" i="10"/>
  <c r="M263" i="10"/>
  <c r="L262" i="10"/>
  <c r="J262" i="10"/>
  <c r="M261" i="10"/>
  <c r="L260" i="10"/>
  <c r="J260" i="10"/>
  <c r="M259" i="10"/>
  <c r="L258" i="10"/>
  <c r="J258" i="10"/>
  <c r="M257" i="10"/>
  <c r="E256" i="10"/>
  <c r="J256" i="10" s="1"/>
  <c r="M255" i="10"/>
  <c r="L254" i="10"/>
  <c r="J254" i="10"/>
  <c r="M253" i="10"/>
  <c r="H252" i="10"/>
  <c r="J252" i="10" s="1"/>
  <c r="M251" i="10"/>
  <c r="L250" i="10"/>
  <c r="J250" i="10"/>
  <c r="M249" i="10"/>
  <c r="L248" i="10"/>
  <c r="J248" i="10"/>
  <c r="M247" i="10"/>
  <c r="L246" i="10"/>
  <c r="J246" i="10"/>
  <c r="M245" i="10"/>
  <c r="L244" i="10"/>
  <c r="J244" i="10"/>
  <c r="M243" i="10"/>
  <c r="L242" i="10"/>
  <c r="J242" i="10"/>
  <c r="M241" i="10"/>
  <c r="L240" i="10"/>
  <c r="J240" i="10"/>
  <c r="M239" i="10"/>
  <c r="L238" i="10"/>
  <c r="J238" i="10"/>
  <c r="M237" i="10"/>
  <c r="L236" i="10"/>
  <c r="J236" i="10"/>
  <c r="M235" i="10"/>
  <c r="L234" i="10"/>
  <c r="J234" i="10"/>
  <c r="M233" i="10"/>
  <c r="L232" i="10"/>
  <c r="J232" i="10"/>
  <c r="M231" i="10"/>
  <c r="E230" i="10"/>
  <c r="J230" i="10" s="1"/>
  <c r="M229" i="10"/>
  <c r="L228" i="10"/>
  <c r="J228" i="10"/>
  <c r="M227" i="10"/>
  <c r="L226" i="10"/>
  <c r="J226" i="10"/>
  <c r="L225" i="10"/>
  <c r="J225" i="10"/>
  <c r="M224" i="10"/>
  <c r="L223" i="10"/>
  <c r="J223" i="10"/>
  <c r="M222" i="10"/>
  <c r="L221" i="10"/>
  <c r="J221" i="10"/>
  <c r="M220" i="10"/>
  <c r="L219" i="10"/>
  <c r="J219" i="10"/>
  <c r="L218" i="10"/>
  <c r="J218" i="10"/>
  <c r="L217" i="10"/>
  <c r="J217" i="10"/>
  <c r="M216" i="10"/>
  <c r="L215" i="10"/>
  <c r="J215" i="10"/>
  <c r="M214" i="10"/>
  <c r="L213" i="10"/>
  <c r="J213" i="10"/>
  <c r="M212" i="10"/>
  <c r="L211" i="10"/>
  <c r="J211" i="10"/>
  <c r="M210" i="10"/>
  <c r="L209" i="10"/>
  <c r="J209" i="10"/>
  <c r="M208" i="10"/>
  <c r="L207" i="10"/>
  <c r="J207" i="10"/>
  <c r="M206" i="10"/>
  <c r="L205" i="10"/>
  <c r="J205" i="10"/>
  <c r="M204" i="10"/>
  <c r="L203" i="10"/>
  <c r="J203" i="10"/>
  <c r="M202" i="10"/>
  <c r="L201" i="10"/>
  <c r="J201" i="10"/>
  <c r="E199" i="10"/>
  <c r="J199" i="10" s="1"/>
  <c r="E197" i="10"/>
  <c r="L197" i="10" s="1"/>
  <c r="M196" i="10"/>
  <c r="L195" i="10"/>
  <c r="J195" i="10"/>
  <c r="M194" i="10"/>
  <c r="L193" i="10"/>
  <c r="J193" i="10"/>
  <c r="M192" i="10"/>
  <c r="L191" i="10"/>
  <c r="J191" i="10"/>
  <c r="M190" i="10"/>
  <c r="H189" i="10"/>
  <c r="J189" i="10" s="1"/>
  <c r="H188" i="10"/>
  <c r="L188" i="10" s="1"/>
  <c r="M187" i="10"/>
  <c r="L186" i="10"/>
  <c r="J186" i="10"/>
  <c r="M185" i="10"/>
  <c r="L184" i="10"/>
  <c r="J184" i="10"/>
  <c r="M183" i="10"/>
  <c r="L182" i="10"/>
  <c r="J182" i="10"/>
  <c r="M181" i="10"/>
  <c r="L180" i="10"/>
  <c r="J180" i="10"/>
  <c r="M179" i="10"/>
  <c r="L178" i="10"/>
  <c r="J178" i="10"/>
  <c r="M177" i="10"/>
  <c r="L176" i="10"/>
  <c r="J176" i="10"/>
  <c r="M175" i="10"/>
  <c r="L174" i="10"/>
  <c r="J174" i="10"/>
  <c r="M173" i="10"/>
  <c r="E172" i="10"/>
  <c r="J172" i="10" s="1"/>
  <c r="M171" i="10"/>
  <c r="L170" i="10"/>
  <c r="J170" i="10"/>
  <c r="M169" i="10"/>
  <c r="L168" i="10"/>
  <c r="J168" i="10"/>
  <c r="M167" i="10"/>
  <c r="L166" i="10"/>
  <c r="J166" i="10"/>
  <c r="M165" i="10"/>
  <c r="L164" i="10"/>
  <c r="J164" i="10"/>
  <c r="M163" i="10"/>
  <c r="L162" i="10"/>
  <c r="J162" i="10"/>
  <c r="M161" i="10"/>
  <c r="L160" i="10"/>
  <c r="J160" i="10"/>
  <c r="M159" i="10"/>
  <c r="L158" i="10"/>
  <c r="J158" i="10"/>
  <c r="M157" i="10"/>
  <c r="L156" i="10"/>
  <c r="J156" i="10"/>
  <c r="M155" i="10"/>
  <c r="L154" i="10"/>
  <c r="J154" i="10"/>
  <c r="M153" i="10"/>
  <c r="L152" i="10"/>
  <c r="J152" i="10"/>
  <c r="M151" i="10"/>
  <c r="L150" i="10"/>
  <c r="J150" i="10"/>
  <c r="M149" i="10"/>
  <c r="L148" i="10"/>
  <c r="J148" i="10"/>
  <c r="M147" i="10"/>
  <c r="L146" i="10"/>
  <c r="J146" i="10"/>
  <c r="M145" i="10"/>
  <c r="L144" i="10"/>
  <c r="J144" i="10"/>
  <c r="M143" i="10"/>
  <c r="E142" i="10"/>
  <c r="L142" i="10" s="1"/>
  <c r="M141" i="10"/>
  <c r="L140" i="10"/>
  <c r="J140" i="10"/>
  <c r="M139" i="10"/>
  <c r="L138" i="10"/>
  <c r="J138" i="10"/>
  <c r="M137" i="10"/>
  <c r="L136" i="10"/>
  <c r="J136" i="10"/>
  <c r="L135" i="10"/>
  <c r="J135" i="10"/>
  <c r="M134" i="10"/>
  <c r="L133" i="10"/>
  <c r="J133" i="10"/>
  <c r="M132" i="10"/>
  <c r="L131" i="10"/>
  <c r="J131" i="10"/>
  <c r="L130" i="10"/>
  <c r="J130" i="10"/>
  <c r="M129" i="10"/>
  <c r="L128" i="10"/>
  <c r="J128" i="10"/>
  <c r="M127" i="10"/>
  <c r="L126" i="10"/>
  <c r="J126" i="10"/>
  <c r="M125" i="10"/>
  <c r="L124" i="10"/>
  <c r="J124" i="10"/>
  <c r="M123" i="10"/>
  <c r="L122" i="10"/>
  <c r="J122" i="10"/>
  <c r="M121" i="10"/>
  <c r="L120" i="10"/>
  <c r="J120" i="10"/>
  <c r="M119" i="10"/>
  <c r="L118" i="10"/>
  <c r="J118" i="10"/>
  <c r="M117" i="10"/>
  <c r="L116" i="10"/>
  <c r="J116" i="10"/>
  <c r="M115" i="10"/>
  <c r="L114" i="10"/>
  <c r="J114" i="10"/>
  <c r="M113" i="10"/>
  <c r="L112" i="10"/>
  <c r="J112" i="10"/>
  <c r="M111" i="10"/>
  <c r="L110" i="10"/>
  <c r="J110" i="10"/>
  <c r="M109" i="10"/>
  <c r="L108" i="10"/>
  <c r="J108" i="10"/>
  <c r="M107" i="10"/>
  <c r="L106" i="10"/>
  <c r="J106" i="10"/>
  <c r="M105" i="10"/>
  <c r="L104" i="10"/>
  <c r="J104" i="10"/>
  <c r="M103" i="10"/>
  <c r="L102" i="10"/>
  <c r="J102" i="10"/>
  <c r="M101" i="10"/>
  <c r="L100" i="10"/>
  <c r="J100" i="10"/>
  <c r="M99" i="10"/>
  <c r="L98" i="10"/>
  <c r="J98" i="10"/>
  <c r="M97" i="10"/>
  <c r="L96" i="10"/>
  <c r="J96" i="10"/>
  <c r="L95" i="10"/>
  <c r="J95" i="10"/>
  <c r="M94" i="10"/>
  <c r="E93" i="10"/>
  <c r="L93" i="10" s="1"/>
  <c r="M92" i="10"/>
  <c r="E91" i="10"/>
  <c r="L91" i="10" s="1"/>
  <c r="M90" i="10"/>
  <c r="L89" i="10"/>
  <c r="J89" i="10"/>
  <c r="M88" i="10"/>
  <c r="L87" i="10"/>
  <c r="J87" i="10"/>
  <c r="M86" i="10"/>
  <c r="L85" i="10"/>
  <c r="J85" i="10"/>
  <c r="M84" i="10"/>
  <c r="L83" i="10"/>
  <c r="J83" i="10"/>
  <c r="M82" i="10"/>
  <c r="L81" i="10"/>
  <c r="J81" i="10"/>
  <c r="M80" i="10"/>
  <c r="E79" i="10"/>
  <c r="L79" i="10" s="1"/>
  <c r="M78" i="10"/>
  <c r="L77" i="10"/>
  <c r="J77" i="10"/>
  <c r="M76" i="10"/>
  <c r="L75" i="10"/>
  <c r="J75" i="10"/>
  <c r="M74" i="10"/>
  <c r="L73" i="10"/>
  <c r="J73" i="10"/>
  <c r="M72" i="10"/>
  <c r="L71" i="10"/>
  <c r="J71" i="10"/>
  <c r="M70" i="10"/>
  <c r="L69" i="10"/>
  <c r="J69" i="10"/>
  <c r="M68" i="10"/>
  <c r="L67" i="10"/>
  <c r="J67" i="10"/>
  <c r="M66" i="10"/>
  <c r="L65" i="10"/>
  <c r="J65" i="10"/>
  <c r="M64" i="10"/>
  <c r="L63" i="10"/>
  <c r="J63" i="10"/>
  <c r="M62" i="10"/>
  <c r="L61" i="10"/>
  <c r="J61" i="10"/>
  <c r="M60" i="10"/>
  <c r="L59" i="10"/>
  <c r="J59" i="10"/>
  <c r="M58" i="10"/>
  <c r="L57" i="10"/>
  <c r="J57" i="10"/>
  <c r="M56" i="10"/>
  <c r="E55" i="10"/>
  <c r="J55" i="10" s="1"/>
  <c r="M54" i="10"/>
  <c r="L53" i="10"/>
  <c r="J53" i="10"/>
  <c r="M52" i="10"/>
  <c r="L51" i="10"/>
  <c r="J51" i="10"/>
  <c r="L50" i="10"/>
  <c r="J50" i="10"/>
  <c r="M49" i="10"/>
  <c r="L48" i="10"/>
  <c r="J48" i="10"/>
  <c r="M47" i="10"/>
  <c r="L46" i="10"/>
  <c r="J46" i="10"/>
  <c r="M45" i="10"/>
  <c r="L44" i="10"/>
  <c r="J44" i="10"/>
  <c r="M43" i="10"/>
  <c r="L42" i="10"/>
  <c r="J42" i="10"/>
  <c r="M41" i="10"/>
  <c r="L40" i="10"/>
  <c r="J40" i="10"/>
  <c r="M39" i="10"/>
  <c r="L38" i="10"/>
  <c r="J38" i="10"/>
  <c r="M37" i="10"/>
  <c r="L36" i="10"/>
  <c r="J36" i="10"/>
  <c r="M35" i="10"/>
  <c r="L34" i="10"/>
  <c r="J34" i="10"/>
  <c r="M33" i="10"/>
  <c r="L32" i="10"/>
  <c r="J32" i="10"/>
  <c r="M31" i="10"/>
  <c r="L30" i="10"/>
  <c r="J30" i="10"/>
  <c r="M29" i="10"/>
  <c r="L28" i="10"/>
  <c r="J28" i="10"/>
  <c r="M27" i="10"/>
  <c r="L26" i="10"/>
  <c r="J26" i="10"/>
  <c r="M25" i="10"/>
  <c r="L24" i="10"/>
  <c r="J24" i="10"/>
  <c r="M23" i="10"/>
  <c r="E22" i="10"/>
  <c r="L22" i="10" s="1"/>
  <c r="M21" i="10"/>
  <c r="L20" i="10"/>
  <c r="J20" i="10"/>
  <c r="M19" i="10"/>
  <c r="H18" i="10"/>
  <c r="L18" i="10" s="1"/>
  <c r="M17" i="10"/>
  <c r="L16" i="10"/>
  <c r="J16" i="10"/>
  <c r="M15" i="10"/>
  <c r="E14" i="10"/>
  <c r="J14" i="10" s="1"/>
  <c r="M13" i="10"/>
  <c r="L12" i="10"/>
  <c r="J12" i="10"/>
  <c r="M11" i="10"/>
  <c r="L10" i="10"/>
  <c r="J10" i="10"/>
  <c r="M398" i="9"/>
  <c r="M628" i="9"/>
  <c r="L627" i="9"/>
  <c r="J627" i="9"/>
  <c r="M626" i="9"/>
  <c r="L625" i="9"/>
  <c r="J625" i="9"/>
  <c r="M624" i="9"/>
  <c r="L623" i="9"/>
  <c r="J623" i="9"/>
  <c r="M622" i="9"/>
  <c r="L621" i="9"/>
  <c r="J621" i="9"/>
  <c r="M620" i="9"/>
  <c r="L619" i="9"/>
  <c r="J619" i="9"/>
  <c r="M618" i="9"/>
  <c r="L617" i="9"/>
  <c r="J617" i="9"/>
  <c r="M616" i="9"/>
  <c r="L615" i="9"/>
  <c r="J615" i="9"/>
  <c r="M614" i="9"/>
  <c r="L613" i="9"/>
  <c r="J613" i="9"/>
  <c r="M612" i="9"/>
  <c r="L611" i="9"/>
  <c r="J611" i="9"/>
  <c r="M610" i="9"/>
  <c r="L609" i="9"/>
  <c r="J609" i="9"/>
  <c r="L608" i="9"/>
  <c r="J608" i="9"/>
  <c r="M607" i="9"/>
  <c r="L606" i="9"/>
  <c r="J606" i="9"/>
  <c r="L605" i="9"/>
  <c r="J605" i="9"/>
  <c r="M604" i="9"/>
  <c r="L603" i="9"/>
  <c r="J603" i="9"/>
  <c r="L602" i="9"/>
  <c r="J602" i="9"/>
  <c r="M601" i="9"/>
  <c r="L600" i="9"/>
  <c r="J600" i="9"/>
  <c r="L599" i="9"/>
  <c r="J599" i="9"/>
  <c r="M598" i="9"/>
  <c r="L597" i="9"/>
  <c r="J597" i="9"/>
  <c r="L596" i="9"/>
  <c r="J596" i="9"/>
  <c r="M595" i="9"/>
  <c r="L594" i="9"/>
  <c r="J594" i="9"/>
  <c r="L593" i="9"/>
  <c r="J593" i="9"/>
  <c r="M592" i="9"/>
  <c r="L591" i="9"/>
  <c r="J591" i="9"/>
  <c r="L590" i="9"/>
  <c r="J590" i="9"/>
  <c r="M589" i="9"/>
  <c r="L588" i="9"/>
  <c r="J588" i="9"/>
  <c r="L587" i="9"/>
  <c r="J587" i="9"/>
  <c r="M586" i="9"/>
  <c r="L585" i="9"/>
  <c r="J585" i="9"/>
  <c r="L584" i="9"/>
  <c r="J584" i="9"/>
  <c r="M583" i="9"/>
  <c r="L582" i="9"/>
  <c r="J582" i="9"/>
  <c r="L581" i="9"/>
  <c r="J581" i="9"/>
  <c r="M580" i="9"/>
  <c r="L579" i="9"/>
  <c r="J579" i="9"/>
  <c r="L578" i="9"/>
  <c r="J578" i="9"/>
  <c r="M577" i="9"/>
  <c r="L576" i="9"/>
  <c r="J576" i="9"/>
  <c r="L575" i="9"/>
  <c r="J575" i="9"/>
  <c r="M574" i="9"/>
  <c r="L573" i="9"/>
  <c r="J573" i="9"/>
  <c r="L572" i="9"/>
  <c r="J572" i="9"/>
  <c r="M571" i="9"/>
  <c r="L570" i="9"/>
  <c r="J570" i="9"/>
  <c r="M569" i="9"/>
  <c r="L568" i="9"/>
  <c r="J568" i="9"/>
  <c r="L567" i="9"/>
  <c r="J567" i="9"/>
  <c r="M566" i="9"/>
  <c r="L565" i="9"/>
  <c r="J565" i="9"/>
  <c r="L564" i="9"/>
  <c r="J564" i="9"/>
  <c r="L563" i="9"/>
  <c r="J563" i="9"/>
  <c r="M562" i="9"/>
  <c r="L561" i="9"/>
  <c r="J561" i="9"/>
  <c r="H560" i="9"/>
  <c r="M559" i="9"/>
  <c r="L558" i="9"/>
  <c r="J558" i="9"/>
  <c r="L557" i="9"/>
  <c r="J557" i="9"/>
  <c r="M556" i="9"/>
  <c r="L555" i="9"/>
  <c r="J555" i="9"/>
  <c r="L554" i="9"/>
  <c r="J554" i="9"/>
  <c r="L553" i="9"/>
  <c r="J553" i="9"/>
  <c r="M552" i="9"/>
  <c r="L551" i="9"/>
  <c r="J551" i="9"/>
  <c r="L550" i="9"/>
  <c r="J550" i="9"/>
  <c r="M549" i="9"/>
  <c r="L548" i="9"/>
  <c r="J548" i="9"/>
  <c r="L547" i="9"/>
  <c r="J547" i="9"/>
  <c r="M546" i="9"/>
  <c r="L545" i="9"/>
  <c r="J545" i="9"/>
  <c r="L544" i="9"/>
  <c r="J544" i="9"/>
  <c r="M543" i="9"/>
  <c r="L542" i="9"/>
  <c r="J542" i="9"/>
  <c r="M541" i="9"/>
  <c r="L540" i="9"/>
  <c r="J540" i="9"/>
  <c r="L539" i="9"/>
  <c r="J539" i="9"/>
  <c r="M538" i="9"/>
  <c r="L537" i="9"/>
  <c r="J537" i="9"/>
  <c r="M536" i="9"/>
  <c r="L535" i="9"/>
  <c r="J535" i="9"/>
  <c r="L534" i="9"/>
  <c r="J534" i="9"/>
  <c r="M533" i="9"/>
  <c r="L532" i="9"/>
  <c r="J532" i="9"/>
  <c r="L531" i="9"/>
  <c r="J531" i="9"/>
  <c r="M530" i="9"/>
  <c r="L529" i="9"/>
  <c r="J529" i="9"/>
  <c r="L528" i="9"/>
  <c r="J528" i="9"/>
  <c r="M527" i="9"/>
  <c r="L526" i="9"/>
  <c r="J526" i="9"/>
  <c r="L525" i="9"/>
  <c r="J525" i="9"/>
  <c r="M524" i="9"/>
  <c r="L523" i="9"/>
  <c r="J523" i="9"/>
  <c r="L522" i="9"/>
  <c r="J522" i="9"/>
  <c r="M521" i="9"/>
  <c r="L520" i="9"/>
  <c r="J520" i="9"/>
  <c r="L519" i="9"/>
  <c r="J519" i="9"/>
  <c r="M518" i="9"/>
  <c r="L517" i="9"/>
  <c r="J517" i="9"/>
  <c r="L516" i="9"/>
  <c r="J516" i="9"/>
  <c r="M515" i="9"/>
  <c r="L514" i="9"/>
  <c r="J514" i="9"/>
  <c r="M513" i="9"/>
  <c r="L512" i="9"/>
  <c r="J512" i="9"/>
  <c r="L511" i="9"/>
  <c r="J511" i="9"/>
  <c r="L510" i="9"/>
  <c r="J510" i="9"/>
  <c r="M509" i="9"/>
  <c r="E508" i="9"/>
  <c r="L508" i="9" s="1"/>
  <c r="M507" i="9"/>
  <c r="L506" i="9"/>
  <c r="J506" i="9"/>
  <c r="L505" i="9"/>
  <c r="J505" i="9"/>
  <c r="L504" i="9"/>
  <c r="J504" i="9"/>
  <c r="M503" i="9"/>
  <c r="L502" i="9"/>
  <c r="J502" i="9"/>
  <c r="L501" i="9"/>
  <c r="J501" i="9"/>
  <c r="M500" i="9"/>
  <c r="L499" i="9"/>
  <c r="J499" i="9"/>
  <c r="L498" i="9"/>
  <c r="J498" i="9"/>
  <c r="M497" i="9"/>
  <c r="L496" i="9"/>
  <c r="J496" i="9"/>
  <c r="M495" i="9"/>
  <c r="L494" i="9"/>
  <c r="J494" i="9"/>
  <c r="L493" i="9"/>
  <c r="J493" i="9"/>
  <c r="M492" i="9"/>
  <c r="L491" i="9"/>
  <c r="J491" i="9"/>
  <c r="M490" i="9"/>
  <c r="L489" i="9"/>
  <c r="J489" i="9"/>
  <c r="M488" i="9"/>
  <c r="L487" i="9"/>
  <c r="J487" i="9"/>
  <c r="L486" i="9"/>
  <c r="J486" i="9"/>
  <c r="M485" i="9"/>
  <c r="L484" i="9"/>
  <c r="J484" i="9"/>
  <c r="L483" i="9"/>
  <c r="J483" i="9"/>
  <c r="M482" i="9"/>
  <c r="L481" i="9"/>
  <c r="J481" i="9"/>
  <c r="L480" i="9"/>
  <c r="J480" i="9"/>
  <c r="M479" i="9"/>
  <c r="E478" i="9"/>
  <c r="J478" i="9" s="1"/>
  <c r="M477" i="9"/>
  <c r="L476" i="9"/>
  <c r="J476" i="9"/>
  <c r="L475" i="9"/>
  <c r="J475" i="9"/>
  <c r="M474" i="9"/>
  <c r="L473" i="9"/>
  <c r="J473" i="9"/>
  <c r="M472" i="9"/>
  <c r="L471" i="9"/>
  <c r="J471" i="9"/>
  <c r="L470" i="9"/>
  <c r="J470" i="9"/>
  <c r="M469" i="9"/>
  <c r="L468" i="9"/>
  <c r="J468" i="9"/>
  <c r="M467" i="9"/>
  <c r="L466" i="9"/>
  <c r="J466" i="9"/>
  <c r="M465" i="9"/>
  <c r="L464" i="9"/>
  <c r="J464" i="9"/>
  <c r="L463" i="9"/>
  <c r="J463" i="9"/>
  <c r="L462" i="9"/>
  <c r="J462" i="9"/>
  <c r="M461" i="9"/>
  <c r="L460" i="9"/>
  <c r="J460" i="9"/>
  <c r="L459" i="9"/>
  <c r="J459" i="9"/>
  <c r="M458" i="9"/>
  <c r="L457" i="9"/>
  <c r="J457" i="9"/>
  <c r="L456" i="9"/>
  <c r="J456" i="9"/>
  <c r="L455" i="9"/>
  <c r="J455" i="9"/>
  <c r="M454" i="9"/>
  <c r="L453" i="9"/>
  <c r="J453" i="9"/>
  <c r="L452" i="9"/>
  <c r="J452" i="9"/>
  <c r="M451" i="9"/>
  <c r="L450" i="9"/>
  <c r="J450" i="9"/>
  <c r="M449" i="9"/>
  <c r="L448" i="9"/>
  <c r="J448" i="9"/>
  <c r="M447" i="9"/>
  <c r="L446" i="9"/>
  <c r="J446" i="9"/>
  <c r="M445" i="9"/>
  <c r="L444" i="9"/>
  <c r="J444" i="9"/>
  <c r="M443" i="9"/>
  <c r="L442" i="9"/>
  <c r="J442" i="9"/>
  <c r="L441" i="9"/>
  <c r="J441" i="9"/>
  <c r="M440" i="9"/>
  <c r="L439" i="9"/>
  <c r="J439" i="9"/>
  <c r="M438" i="9"/>
  <c r="L437" i="9"/>
  <c r="J437" i="9"/>
  <c r="L436" i="9"/>
  <c r="J436" i="9"/>
  <c r="L435" i="9"/>
  <c r="J435" i="9"/>
  <c r="M434" i="9"/>
  <c r="L433" i="9"/>
  <c r="J433" i="9"/>
  <c r="L432" i="9"/>
  <c r="J432" i="9"/>
  <c r="L431" i="9"/>
  <c r="J431" i="9"/>
  <c r="M430" i="9"/>
  <c r="L429" i="9"/>
  <c r="J429" i="9"/>
  <c r="M428" i="9"/>
  <c r="L427" i="9"/>
  <c r="J427" i="9"/>
  <c r="E425" i="9"/>
  <c r="J425" i="9" s="1"/>
  <c r="M424" i="9"/>
  <c r="L423" i="9"/>
  <c r="J423" i="9"/>
  <c r="M422" i="9"/>
  <c r="L421" i="9"/>
  <c r="J421" i="9"/>
  <c r="L420" i="9"/>
  <c r="J420" i="9"/>
  <c r="M419" i="9"/>
  <c r="L418" i="9"/>
  <c r="J418" i="9"/>
  <c r="L417" i="9"/>
  <c r="J417" i="9"/>
  <c r="M416" i="9"/>
  <c r="L415" i="9"/>
  <c r="J415" i="9"/>
  <c r="L414" i="9"/>
  <c r="J414" i="9"/>
  <c r="M413" i="9"/>
  <c r="L412" i="9"/>
  <c r="J412" i="9"/>
  <c r="L411" i="9"/>
  <c r="J411" i="9"/>
  <c r="L410" i="9"/>
  <c r="J410" i="9"/>
  <c r="M409" i="9"/>
  <c r="L408" i="9"/>
  <c r="J408" i="9"/>
  <c r="L407" i="9"/>
  <c r="J407" i="9"/>
  <c r="M406" i="9"/>
  <c r="L405" i="9"/>
  <c r="J405" i="9"/>
  <c r="L404" i="9"/>
  <c r="J404" i="9"/>
  <c r="M403" i="9"/>
  <c r="L402" i="9"/>
  <c r="J402" i="9"/>
  <c r="L401" i="9"/>
  <c r="J401" i="9"/>
  <c r="M400" i="9"/>
  <c r="L399" i="9"/>
  <c r="J399" i="9"/>
  <c r="L397" i="9"/>
  <c r="J397" i="9"/>
  <c r="M396" i="9"/>
  <c r="L395" i="9"/>
  <c r="J395" i="9"/>
  <c r="L394" i="9"/>
  <c r="J394" i="9"/>
  <c r="L393" i="9"/>
  <c r="J393" i="9"/>
  <c r="M392" i="9"/>
  <c r="L391" i="9"/>
  <c r="J391" i="9"/>
  <c r="L390" i="9"/>
  <c r="J390" i="9"/>
  <c r="L389" i="9"/>
  <c r="J389" i="9"/>
  <c r="M388" i="9"/>
  <c r="L387" i="9"/>
  <c r="J387" i="9"/>
  <c r="L386" i="9"/>
  <c r="J386" i="9"/>
  <c r="L385" i="9"/>
  <c r="J385" i="9"/>
  <c r="M384" i="9"/>
  <c r="L383" i="9"/>
  <c r="J383" i="9"/>
  <c r="M382" i="9"/>
  <c r="L381" i="9"/>
  <c r="J381" i="9"/>
  <c r="L380" i="9"/>
  <c r="J380" i="9"/>
  <c r="M379" i="9"/>
  <c r="L378" i="9"/>
  <c r="J378" i="9"/>
  <c r="L377" i="9"/>
  <c r="J377" i="9"/>
  <c r="L376" i="9"/>
  <c r="J376" i="9"/>
  <c r="L375" i="9"/>
  <c r="J375" i="9"/>
  <c r="M374" i="9"/>
  <c r="L373" i="9"/>
  <c r="J373" i="9"/>
  <c r="L372" i="9"/>
  <c r="J372" i="9"/>
  <c r="L371" i="9"/>
  <c r="J371" i="9"/>
  <c r="M370" i="9"/>
  <c r="L369" i="9"/>
  <c r="J369" i="9"/>
  <c r="M368" i="9"/>
  <c r="L367" i="9"/>
  <c r="J367" i="9"/>
  <c r="M366" i="9"/>
  <c r="L365" i="9"/>
  <c r="J365" i="9"/>
  <c r="M364" i="9"/>
  <c r="L363" i="9"/>
  <c r="J363" i="9"/>
  <c r="M362" i="9"/>
  <c r="E361" i="9"/>
  <c r="J361" i="9" s="1"/>
  <c r="E360" i="9"/>
  <c r="L360" i="9" s="1"/>
  <c r="L359" i="9"/>
  <c r="J359" i="9"/>
  <c r="M358" i="9"/>
  <c r="L357" i="9"/>
  <c r="J357" i="9"/>
  <c r="L356" i="9"/>
  <c r="J356" i="9"/>
  <c r="M355" i="9"/>
  <c r="H354" i="9"/>
  <c r="L354" i="9" s="1"/>
  <c r="H353" i="9"/>
  <c r="L353" i="9" s="1"/>
  <c r="M352" i="9"/>
  <c r="L351" i="9"/>
  <c r="J351" i="9"/>
  <c r="L350" i="9"/>
  <c r="J350" i="9"/>
  <c r="L349" i="9"/>
  <c r="J349" i="9"/>
  <c r="M348" i="9"/>
  <c r="L347" i="9"/>
  <c r="J347" i="9"/>
  <c r="L346" i="9"/>
  <c r="J346" i="9"/>
  <c r="M345" i="9"/>
  <c r="L344" i="9"/>
  <c r="J344" i="9"/>
  <c r="L343" i="9"/>
  <c r="J343" i="9"/>
  <c r="M342" i="9"/>
  <c r="L341" i="9"/>
  <c r="J341" i="9"/>
  <c r="M340" i="9"/>
  <c r="L339" i="9"/>
  <c r="J339" i="9"/>
  <c r="L338" i="9"/>
  <c r="J338" i="9"/>
  <c r="M337" i="9"/>
  <c r="L336" i="9"/>
  <c r="J336" i="9"/>
  <c r="L335" i="9"/>
  <c r="J335" i="9"/>
  <c r="L334" i="9"/>
  <c r="J334" i="9"/>
  <c r="L333" i="9"/>
  <c r="J333" i="9"/>
  <c r="M332" i="9"/>
  <c r="L331" i="9"/>
  <c r="J331" i="9"/>
  <c r="L330" i="9"/>
  <c r="J330" i="9"/>
  <c r="L329" i="9"/>
  <c r="J329" i="9"/>
  <c r="M328" i="9"/>
  <c r="L327" i="9"/>
  <c r="J327" i="9"/>
  <c r="L326" i="9"/>
  <c r="J326" i="9"/>
  <c r="M325" i="9"/>
  <c r="L324" i="9"/>
  <c r="J324" i="9"/>
  <c r="L323" i="9"/>
  <c r="J323" i="9"/>
  <c r="M322" i="9"/>
  <c r="L321" i="9"/>
  <c r="J321" i="9"/>
  <c r="L320" i="9"/>
  <c r="J320" i="9"/>
  <c r="M319" i="9"/>
  <c r="E318" i="9"/>
  <c r="L318" i="9" s="1"/>
  <c r="M317" i="9"/>
  <c r="L316" i="9"/>
  <c r="J316" i="9"/>
  <c r="L315" i="9"/>
  <c r="J315" i="9"/>
  <c r="M314" i="9"/>
  <c r="L313" i="9"/>
  <c r="J313" i="9"/>
  <c r="M312" i="9"/>
  <c r="L311" i="9"/>
  <c r="J311" i="9"/>
  <c r="M310" i="9"/>
  <c r="L309" i="9"/>
  <c r="J309" i="9"/>
  <c r="L308" i="9"/>
  <c r="J308" i="9"/>
  <c r="M307" i="9"/>
  <c r="L306" i="9"/>
  <c r="J306" i="9"/>
  <c r="M305" i="9"/>
  <c r="L304" i="9"/>
  <c r="J304" i="9"/>
  <c r="L303" i="9"/>
  <c r="J303" i="9"/>
  <c r="L302" i="9"/>
  <c r="J302" i="9"/>
  <c r="M301" i="9"/>
  <c r="L300" i="9"/>
  <c r="J300" i="9"/>
  <c r="L299" i="9"/>
  <c r="J299" i="9"/>
  <c r="L298" i="9"/>
  <c r="J298" i="9"/>
  <c r="M297" i="9"/>
  <c r="L296" i="9"/>
  <c r="J296" i="9"/>
  <c r="L295" i="9"/>
  <c r="J295" i="9"/>
  <c r="L294" i="9"/>
  <c r="J294" i="9"/>
  <c r="M293" i="9"/>
  <c r="L292" i="9"/>
  <c r="J292" i="9"/>
  <c r="L291" i="9"/>
  <c r="J291" i="9"/>
  <c r="M290" i="9"/>
  <c r="L289" i="9"/>
  <c r="J289" i="9"/>
  <c r="L288" i="9"/>
  <c r="J288" i="9"/>
  <c r="L287" i="9"/>
  <c r="J287" i="9"/>
  <c r="M286" i="9"/>
  <c r="L285" i="9"/>
  <c r="J285" i="9"/>
  <c r="L284" i="9"/>
  <c r="J284" i="9"/>
  <c r="L283" i="9"/>
  <c r="J283" i="9"/>
  <c r="M282" i="9"/>
  <c r="L281" i="9"/>
  <c r="J281" i="9"/>
  <c r="L280" i="9"/>
  <c r="J280" i="9"/>
  <c r="M279" i="9"/>
  <c r="L278" i="9"/>
  <c r="J278" i="9"/>
  <c r="E276" i="9"/>
  <c r="L276" i="9" s="1"/>
  <c r="E274" i="9"/>
  <c r="M273" i="9"/>
  <c r="L272" i="9"/>
  <c r="J272" i="9"/>
  <c r="L271" i="9"/>
  <c r="J271" i="9"/>
  <c r="M270" i="9"/>
  <c r="L269" i="9"/>
  <c r="J269" i="9"/>
  <c r="L268" i="9"/>
  <c r="J268" i="9"/>
  <c r="M267" i="9"/>
  <c r="L266" i="9"/>
  <c r="J266" i="9"/>
  <c r="M265" i="9"/>
  <c r="H264" i="9"/>
  <c r="H263" i="9"/>
  <c r="L263" i="9" s="1"/>
  <c r="M262" i="9"/>
  <c r="L261" i="9"/>
  <c r="J261" i="9"/>
  <c r="L260" i="9"/>
  <c r="J260" i="9"/>
  <c r="L259" i="9"/>
  <c r="J259" i="9"/>
  <c r="M258" i="9"/>
  <c r="L257" i="9"/>
  <c r="J257" i="9"/>
  <c r="L256" i="9"/>
  <c r="J256" i="9"/>
  <c r="M255" i="9"/>
  <c r="L254" i="9"/>
  <c r="J254" i="9"/>
  <c r="M253" i="9"/>
  <c r="L252" i="9"/>
  <c r="J252" i="9"/>
  <c r="M251" i="9"/>
  <c r="L250" i="9"/>
  <c r="J250" i="9"/>
  <c r="M249" i="9"/>
  <c r="L248" i="9"/>
  <c r="J248" i="9"/>
  <c r="L247" i="9"/>
  <c r="J247" i="9"/>
  <c r="M246" i="9"/>
  <c r="L245" i="9"/>
  <c r="J245" i="9"/>
  <c r="L244" i="9"/>
  <c r="J244" i="9"/>
  <c r="M243" i="9"/>
  <c r="E242" i="9"/>
  <c r="J242" i="9" s="1"/>
  <c r="L241" i="9"/>
  <c r="J241" i="9"/>
  <c r="M240" i="9"/>
  <c r="L239" i="9"/>
  <c r="J239" i="9"/>
  <c r="L238" i="9"/>
  <c r="J238" i="9"/>
  <c r="M237" i="9"/>
  <c r="L236" i="9"/>
  <c r="J236" i="9"/>
  <c r="L235" i="9"/>
  <c r="J235" i="9"/>
  <c r="M234" i="9"/>
  <c r="L233" i="9"/>
  <c r="J233" i="9"/>
  <c r="L232" i="9"/>
  <c r="J232" i="9"/>
  <c r="M231" i="9"/>
  <c r="L230" i="9"/>
  <c r="J230" i="9"/>
  <c r="L229" i="9"/>
  <c r="J229" i="9"/>
  <c r="L228" i="9"/>
  <c r="J228" i="9"/>
  <c r="L227" i="9"/>
  <c r="J227" i="9"/>
  <c r="M226" i="9"/>
  <c r="L225" i="9"/>
  <c r="J225" i="9"/>
  <c r="L224" i="9"/>
  <c r="J224" i="9"/>
  <c r="M223" i="9"/>
  <c r="L222" i="9"/>
  <c r="J222" i="9"/>
  <c r="L221" i="9"/>
  <c r="J221" i="9"/>
  <c r="M220" i="9"/>
  <c r="L219" i="9"/>
  <c r="J219" i="9"/>
  <c r="M218" i="9"/>
  <c r="L217" i="9"/>
  <c r="J217" i="9"/>
  <c r="M216" i="9"/>
  <c r="L215" i="9"/>
  <c r="J215" i="9"/>
  <c r="M214" i="9"/>
  <c r="L213" i="9"/>
  <c r="J213" i="9"/>
  <c r="M212" i="9"/>
  <c r="L211" i="9"/>
  <c r="J211" i="9"/>
  <c r="M210" i="9"/>
  <c r="L209" i="9"/>
  <c r="J209" i="9"/>
  <c r="L208" i="9"/>
  <c r="J208" i="9"/>
  <c r="L207" i="9"/>
  <c r="J207" i="9"/>
  <c r="M206" i="9"/>
  <c r="L205" i="9"/>
  <c r="J205" i="9"/>
  <c r="L204" i="9"/>
  <c r="J204" i="9"/>
  <c r="M203" i="9"/>
  <c r="L202" i="9"/>
  <c r="J202" i="9"/>
  <c r="L201" i="9"/>
  <c r="J201" i="9"/>
  <c r="M200" i="9"/>
  <c r="E199" i="9"/>
  <c r="J199" i="9" s="1"/>
  <c r="M198" i="9"/>
  <c r="L197" i="9"/>
  <c r="J197" i="9"/>
  <c r="L196" i="9"/>
  <c r="J196" i="9"/>
  <c r="M195" i="9"/>
  <c r="L194" i="9"/>
  <c r="J194" i="9"/>
  <c r="L193" i="9"/>
  <c r="J193" i="9"/>
  <c r="M192" i="9"/>
  <c r="L191" i="9"/>
  <c r="J191" i="9"/>
  <c r="M190" i="9"/>
  <c r="L189" i="9"/>
  <c r="J189" i="9"/>
  <c r="L188" i="9"/>
  <c r="J188" i="9"/>
  <c r="M187" i="9"/>
  <c r="L186" i="9"/>
  <c r="J186" i="9"/>
  <c r="M185" i="9"/>
  <c r="L184" i="9"/>
  <c r="J184" i="9"/>
  <c r="L183" i="9"/>
  <c r="J183" i="9"/>
  <c r="L182" i="9"/>
  <c r="J182" i="9"/>
  <c r="M181" i="9"/>
  <c r="L180" i="9"/>
  <c r="J180" i="9"/>
  <c r="L179" i="9"/>
  <c r="J179" i="9"/>
  <c r="M178" i="9"/>
  <c r="L177" i="9"/>
  <c r="J177" i="9"/>
  <c r="L176" i="9"/>
  <c r="J176" i="9"/>
  <c r="L175" i="9"/>
  <c r="J175" i="9"/>
  <c r="M174" i="9"/>
  <c r="L173" i="9"/>
  <c r="J173" i="9"/>
  <c r="L172" i="9"/>
  <c r="J172" i="9"/>
  <c r="M171" i="9"/>
  <c r="L170" i="9"/>
  <c r="J170" i="9"/>
  <c r="M169" i="9"/>
  <c r="L168" i="9"/>
  <c r="J168" i="9"/>
  <c r="M167" i="9"/>
  <c r="L166" i="9"/>
  <c r="J166" i="9"/>
  <c r="L165" i="9"/>
  <c r="J165" i="9"/>
  <c r="M164" i="9"/>
  <c r="L163" i="9"/>
  <c r="J163" i="9"/>
  <c r="L162" i="9"/>
  <c r="J162" i="9"/>
  <c r="M161" i="9"/>
  <c r="L160" i="9"/>
  <c r="J160" i="9"/>
  <c r="L159" i="9"/>
  <c r="J159" i="9"/>
  <c r="L158" i="9"/>
  <c r="J158" i="9"/>
  <c r="M157" i="9"/>
  <c r="L156" i="9"/>
  <c r="J156" i="9"/>
  <c r="L155" i="9"/>
  <c r="J155" i="9"/>
  <c r="M154" i="9"/>
  <c r="L153" i="9"/>
  <c r="J153" i="9"/>
  <c r="L152" i="9"/>
  <c r="J152" i="9"/>
  <c r="M151" i="9"/>
  <c r="L150" i="9"/>
  <c r="J150" i="9"/>
  <c r="L149" i="9"/>
  <c r="J149" i="9"/>
  <c r="L148" i="9"/>
  <c r="J148" i="9"/>
  <c r="M147" i="9"/>
  <c r="L146" i="9"/>
  <c r="J146" i="9"/>
  <c r="L145" i="9"/>
  <c r="J145" i="9"/>
  <c r="M144" i="9"/>
  <c r="L143" i="9"/>
  <c r="J143" i="9"/>
  <c r="M142" i="9"/>
  <c r="L141" i="9"/>
  <c r="J141" i="9"/>
  <c r="L140" i="9"/>
  <c r="J140" i="9"/>
  <c r="L139" i="9"/>
  <c r="J139" i="9"/>
  <c r="M138" i="9"/>
  <c r="L137" i="9"/>
  <c r="J137" i="9"/>
  <c r="L136" i="9"/>
  <c r="J136" i="9"/>
  <c r="L135" i="9"/>
  <c r="J135" i="9"/>
  <c r="M134" i="9"/>
  <c r="L133" i="9"/>
  <c r="J133" i="9"/>
  <c r="L132" i="9"/>
  <c r="J132" i="9"/>
  <c r="L131" i="9"/>
  <c r="J131" i="9"/>
  <c r="L130" i="9"/>
  <c r="J130" i="9"/>
  <c r="M129" i="9"/>
  <c r="E128" i="9"/>
  <c r="J128" i="9" s="1"/>
  <c r="M127" i="9"/>
  <c r="L126" i="9"/>
  <c r="J126" i="9"/>
  <c r="M125" i="9"/>
  <c r="L124" i="9"/>
  <c r="J124" i="9"/>
  <c r="M123" i="9"/>
  <c r="L122" i="9"/>
  <c r="J122" i="9"/>
  <c r="M121" i="9"/>
  <c r="L120" i="9"/>
  <c r="J120" i="9"/>
  <c r="M119" i="9"/>
  <c r="L118" i="9"/>
  <c r="J118" i="9"/>
  <c r="L117" i="9"/>
  <c r="J117" i="9"/>
  <c r="L116" i="9"/>
  <c r="J116" i="9"/>
  <c r="M115" i="9"/>
  <c r="L114" i="9"/>
  <c r="J114" i="9"/>
  <c r="L113" i="9"/>
  <c r="J113" i="9"/>
  <c r="M112" i="9"/>
  <c r="E111" i="9"/>
  <c r="J111" i="9" s="1"/>
  <c r="M110" i="9"/>
  <c r="L109" i="9"/>
  <c r="J109" i="9"/>
  <c r="L108" i="9"/>
  <c r="J108" i="9"/>
  <c r="M107" i="9"/>
  <c r="L106" i="9"/>
  <c r="J106" i="9"/>
  <c r="L105" i="9"/>
  <c r="J105" i="9"/>
  <c r="M104" i="9"/>
  <c r="L103" i="9"/>
  <c r="J103" i="9"/>
  <c r="L102" i="9"/>
  <c r="J102" i="9"/>
  <c r="L101" i="9"/>
  <c r="J101" i="9"/>
  <c r="M100" i="9"/>
  <c r="L99" i="9"/>
  <c r="J99" i="9"/>
  <c r="L98" i="9"/>
  <c r="J98" i="9"/>
  <c r="M97" i="9"/>
  <c r="L96" i="9"/>
  <c r="J96" i="9"/>
  <c r="M95" i="9"/>
  <c r="L94" i="9"/>
  <c r="J94" i="9"/>
  <c r="L93" i="9"/>
  <c r="J93" i="9"/>
  <c r="M92" i="9"/>
  <c r="L91" i="9"/>
  <c r="J91" i="9"/>
  <c r="L90" i="9"/>
  <c r="J90" i="9"/>
  <c r="L89" i="9"/>
  <c r="J89" i="9"/>
  <c r="M88" i="9"/>
  <c r="L87" i="9"/>
  <c r="J87" i="9"/>
  <c r="L86" i="9"/>
  <c r="J86" i="9"/>
  <c r="M85" i="9"/>
  <c r="L84" i="9"/>
  <c r="J84" i="9"/>
  <c r="L83" i="9"/>
  <c r="J83" i="9"/>
  <c r="M82" i="9"/>
  <c r="L81" i="9"/>
  <c r="J81" i="9"/>
  <c r="L80" i="9"/>
  <c r="J80" i="9"/>
  <c r="M79" i="9"/>
  <c r="L78" i="9"/>
  <c r="J78" i="9"/>
  <c r="L77" i="9"/>
  <c r="J77" i="9"/>
  <c r="L76" i="9"/>
  <c r="J76" i="9"/>
  <c r="M75" i="9"/>
  <c r="L74" i="9"/>
  <c r="J74" i="9"/>
  <c r="L73" i="9"/>
  <c r="J73" i="9"/>
  <c r="M72" i="9"/>
  <c r="L71" i="9"/>
  <c r="J71" i="9"/>
  <c r="L70" i="9"/>
  <c r="J70" i="9"/>
  <c r="L69" i="9"/>
  <c r="J69" i="9"/>
  <c r="M68" i="9"/>
  <c r="L67" i="9"/>
  <c r="J67" i="9"/>
  <c r="L66" i="9"/>
  <c r="J66" i="9"/>
  <c r="M65" i="9"/>
  <c r="L64" i="9"/>
  <c r="J64" i="9"/>
  <c r="L63" i="9"/>
  <c r="J63" i="9"/>
  <c r="L62" i="9"/>
  <c r="J62" i="9"/>
  <c r="M61" i="9"/>
  <c r="L60" i="9"/>
  <c r="J60" i="9"/>
  <c r="L59" i="9"/>
  <c r="J59" i="9"/>
  <c r="M58" i="9"/>
  <c r="L57" i="9"/>
  <c r="J57" i="9"/>
  <c r="L56" i="9"/>
  <c r="J56" i="9"/>
  <c r="M55" i="9"/>
  <c r="L54" i="9"/>
  <c r="J54" i="9"/>
  <c r="L53" i="9"/>
  <c r="J53" i="9"/>
  <c r="L52" i="9"/>
  <c r="J52" i="9"/>
  <c r="M51" i="9"/>
  <c r="L50" i="9"/>
  <c r="J50" i="9"/>
  <c r="L49" i="9"/>
  <c r="J49" i="9"/>
  <c r="M48" i="9"/>
  <c r="L47" i="9"/>
  <c r="J47" i="9"/>
  <c r="M46" i="9"/>
  <c r="L45" i="9"/>
  <c r="J45" i="9"/>
  <c r="L44" i="9"/>
  <c r="J44" i="9"/>
  <c r="L43" i="9"/>
  <c r="J43" i="9"/>
  <c r="M42" i="9"/>
  <c r="L41" i="9"/>
  <c r="J41" i="9"/>
  <c r="M40" i="9"/>
  <c r="L39" i="9"/>
  <c r="J39" i="9"/>
  <c r="L38" i="9"/>
  <c r="J38" i="9"/>
  <c r="M37" i="9"/>
  <c r="L36" i="9"/>
  <c r="J36" i="9"/>
  <c r="L35" i="9"/>
  <c r="J35" i="9"/>
  <c r="M34" i="9"/>
  <c r="L33" i="9"/>
  <c r="J33" i="9"/>
  <c r="L32" i="9"/>
  <c r="J32" i="9"/>
  <c r="M31" i="9"/>
  <c r="L30" i="9"/>
  <c r="J30" i="9"/>
  <c r="L29" i="9"/>
  <c r="J29" i="9"/>
  <c r="L28" i="9"/>
  <c r="J28" i="9"/>
  <c r="M27" i="9"/>
  <c r="E26" i="9"/>
  <c r="L26" i="9" s="1"/>
  <c r="L25" i="9"/>
  <c r="J25" i="9"/>
  <c r="M24" i="9"/>
  <c r="L23" i="9"/>
  <c r="J23" i="9"/>
  <c r="M22" i="9"/>
  <c r="H21" i="9"/>
  <c r="L21" i="9" s="1"/>
  <c r="H20" i="9"/>
  <c r="J20" i="9" s="1"/>
  <c r="M19" i="9"/>
  <c r="L18" i="9"/>
  <c r="J18" i="9"/>
  <c r="L17" i="9"/>
  <c r="J17" i="9"/>
  <c r="M16" i="9"/>
  <c r="E15" i="9"/>
  <c r="J15" i="9" s="1"/>
  <c r="E14" i="9"/>
  <c r="L14" i="9" s="1"/>
  <c r="M13" i="9"/>
  <c r="L12" i="9"/>
  <c r="J12" i="9"/>
  <c r="M11" i="9"/>
  <c r="L10" i="9"/>
  <c r="J10" i="9"/>
  <c r="O223" i="12" l="1"/>
  <c r="O201" i="12"/>
  <c r="O356" i="12"/>
  <c r="O286" i="12"/>
  <c r="O363" i="12"/>
  <c r="O394" i="12"/>
  <c r="O417" i="12"/>
  <c r="O113" i="12"/>
  <c r="O248" i="12"/>
  <c r="O72" i="12"/>
  <c r="O423" i="12"/>
  <c r="O455" i="12"/>
  <c r="O438" i="12"/>
  <c r="O127" i="12"/>
  <c r="O421" i="12"/>
  <c r="O314" i="12"/>
  <c r="O129" i="12"/>
  <c r="O477" i="12"/>
  <c r="O298" i="12"/>
  <c r="O123" i="12"/>
  <c r="O66" i="12"/>
  <c r="O385" i="12"/>
  <c r="O405" i="12"/>
  <c r="O442" i="12"/>
  <c r="O209" i="12"/>
  <c r="O225" i="12"/>
  <c r="O316" i="12"/>
  <c r="O344" i="12"/>
  <c r="O151" i="12"/>
  <c r="O117" i="12"/>
  <c r="O60" i="12"/>
  <c r="O70" i="12"/>
  <c r="O387" i="12"/>
  <c r="O440" i="12"/>
  <c r="O79" i="12"/>
  <c r="O196" i="12"/>
  <c r="O436" i="12"/>
  <c r="O221" i="12"/>
  <c r="O45" i="12"/>
  <c r="O354" i="12"/>
  <c r="O310" i="12"/>
  <c r="O320" i="12"/>
  <c r="O227" i="12"/>
  <c r="O15" i="12"/>
  <c r="O55" i="12"/>
  <c r="O231" i="12"/>
  <c r="O121" i="12"/>
  <c r="O153" i="12"/>
  <c r="O261" i="12"/>
  <c r="O100" i="12"/>
  <c r="O84" i="12"/>
  <c r="O280" i="12"/>
  <c r="O64" i="12"/>
  <c r="O184" i="12"/>
  <c r="O235" i="12"/>
  <c r="O335" i="12"/>
  <c r="O255" i="12"/>
  <c r="O466" i="12"/>
  <c r="O318" i="12"/>
  <c r="O115" i="12"/>
  <c r="O426" i="12"/>
  <c r="O192" i="12"/>
  <c r="O451" i="12"/>
  <c r="O379" i="12"/>
  <c r="O339" i="12"/>
  <c r="O430" i="12"/>
  <c r="O312" i="12"/>
  <c r="O36" i="12"/>
  <c r="O119" i="12"/>
  <c r="O62" i="12"/>
  <c r="O156" i="12"/>
  <c r="O371" i="12"/>
  <c r="O296" i="12"/>
  <c r="O139" i="12"/>
  <c r="O30" i="12"/>
  <c r="O51" i="12"/>
  <c r="O447" i="12"/>
  <c r="O390" i="12"/>
  <c r="O90" i="12"/>
  <c r="O444" i="12"/>
  <c r="O322" i="12"/>
  <c r="O333" i="12"/>
  <c r="O415" i="12"/>
  <c r="O176" i="12"/>
  <c r="O290" i="12"/>
  <c r="O263" i="12"/>
  <c r="O283" i="12"/>
  <c r="O111" i="12"/>
  <c r="O34" i="12"/>
  <c r="O239" i="12"/>
  <c r="O19" i="12"/>
  <c r="O366" i="12"/>
  <c r="O243" i="12"/>
  <c r="O75" i="12"/>
  <c r="O434" i="12"/>
  <c r="O95" i="12"/>
  <c r="O166" i="12"/>
  <c r="O392" i="12"/>
  <c r="O307" i="12"/>
  <c r="O267" i="12"/>
  <c r="O411" i="12"/>
  <c r="O49" i="12"/>
  <c r="O109" i="12"/>
  <c r="O77" i="12"/>
  <c r="O383" i="12"/>
  <c r="O352" i="12"/>
  <c r="O288" i="12"/>
  <c r="O259" i="12"/>
  <c r="O186" i="12"/>
  <c r="O182" i="12"/>
  <c r="O277" i="12"/>
  <c r="O327" i="12"/>
  <c r="O103" i="12"/>
  <c r="O413" i="12"/>
  <c r="O190" i="12"/>
  <c r="O470" i="12"/>
  <c r="O401" i="12"/>
  <c r="O178" i="12"/>
  <c r="O374" i="12"/>
  <c r="O106" i="12"/>
  <c r="O81" i="12"/>
  <c r="O361" i="12"/>
  <c r="O331" i="12"/>
  <c r="O92" i="12"/>
  <c r="O58" i="12"/>
  <c r="O43" i="12"/>
  <c r="O329" i="12"/>
  <c r="O369" i="12"/>
  <c r="O171" i="12"/>
  <c r="O349" i="12"/>
  <c r="O270" i="12"/>
  <c r="O462" i="12"/>
  <c r="O475" i="12"/>
  <c r="O464" i="12"/>
  <c r="O419" i="12"/>
  <c r="O407" i="12"/>
  <c r="O337" i="12"/>
  <c r="O273" i="12"/>
  <c r="O257" i="12"/>
  <c r="N212" i="12"/>
  <c r="O212" i="12" s="1"/>
  <c r="O214" i="12" s="1"/>
  <c r="O207" i="12"/>
  <c r="O188" i="12"/>
  <c r="O246" i="12"/>
  <c r="O162" i="12"/>
  <c r="O137" i="12"/>
  <c r="O125" i="12"/>
  <c r="O68" i="12"/>
  <c r="O149" i="12"/>
  <c r="O135" i="12"/>
  <c r="O409" i="12"/>
  <c r="O376" i="12"/>
  <c r="O381" i="12"/>
  <c r="O233" i="12"/>
  <c r="O203" i="12"/>
  <c r="O180" i="12"/>
  <c r="O17" i="12"/>
  <c r="O27" i="12"/>
  <c r="O302" i="12"/>
  <c r="O141" i="12"/>
  <c r="O53" i="12"/>
  <c r="O159" i="12"/>
  <c r="O275" i="12"/>
  <c r="O472" i="12"/>
  <c r="O457" i="12"/>
  <c r="O468" i="12"/>
  <c r="O428" i="12"/>
  <c r="O342" i="12"/>
  <c r="O237" i="12"/>
  <c r="O199" i="12"/>
  <c r="O217" i="12"/>
  <c r="O211" i="12"/>
  <c r="O173" i="12"/>
  <c r="O25" i="12"/>
  <c r="O403" i="12"/>
  <c r="O300" i="12"/>
  <c r="O250" i="12"/>
  <c r="O265" i="12"/>
  <c r="O147" i="12"/>
  <c r="O133" i="12"/>
  <c r="O164" i="12"/>
  <c r="O131" i="12"/>
  <c r="O144" i="12"/>
  <c r="O432" i="12"/>
  <c r="O219" i="12"/>
  <c r="O87" i="12"/>
  <c r="O22" i="12"/>
  <c r="O396" i="12"/>
  <c r="O453" i="12"/>
  <c r="O449" i="12"/>
  <c r="N397" i="12"/>
  <c r="O397" i="12" s="1"/>
  <c r="O399" i="12" s="1"/>
  <c r="O358" i="12"/>
  <c r="O253" i="12"/>
  <c r="O294" i="12"/>
  <c r="O229" i="12"/>
  <c r="O241" i="12"/>
  <c r="O12" i="12"/>
  <c r="O194" i="12"/>
  <c r="O168" i="12"/>
  <c r="N262" i="10"/>
  <c r="O262" i="10" s="1"/>
  <c r="N51" i="10"/>
  <c r="O51" i="10" s="1"/>
  <c r="N380" i="10"/>
  <c r="O380" i="10" s="1"/>
  <c r="N40" i="10"/>
  <c r="O40" i="10" s="1"/>
  <c r="L199" i="10"/>
  <c r="N199" i="10" s="1"/>
  <c r="O199" i="10" s="1"/>
  <c r="L230" i="10"/>
  <c r="N230" i="10" s="1"/>
  <c r="O230" i="10" s="1"/>
  <c r="N254" i="10"/>
  <c r="O254" i="10" s="1"/>
  <c r="N288" i="10"/>
  <c r="O288" i="10" s="1"/>
  <c r="N413" i="10"/>
  <c r="O413" i="10" s="1"/>
  <c r="N429" i="10"/>
  <c r="O429" i="10" s="1"/>
  <c r="N32" i="10"/>
  <c r="O32" i="10" s="1"/>
  <c r="N133" i="10"/>
  <c r="O133" i="10" s="1"/>
  <c r="N423" i="10"/>
  <c r="O423" i="10" s="1"/>
  <c r="N69" i="10"/>
  <c r="O69" i="10" s="1"/>
  <c r="N440" i="10"/>
  <c r="O440" i="10" s="1"/>
  <c r="N77" i="10"/>
  <c r="O77" i="10" s="1"/>
  <c r="N85" i="10"/>
  <c r="O85" i="10" s="1"/>
  <c r="J91" i="10"/>
  <c r="N91" i="10" s="1"/>
  <c r="O91" i="10" s="1"/>
  <c r="N150" i="10"/>
  <c r="O150" i="10" s="1"/>
  <c r="L14" i="10"/>
  <c r="N14" i="10" s="1"/>
  <c r="O14" i="10" s="1"/>
  <c r="N24" i="10"/>
  <c r="O24" i="10" s="1"/>
  <c r="N12" i="10"/>
  <c r="O12" i="10" s="1"/>
  <c r="N48" i="10"/>
  <c r="O48" i="10" s="1"/>
  <c r="N71" i="10"/>
  <c r="O71" i="10" s="1"/>
  <c r="N122" i="10"/>
  <c r="O122" i="10" s="1"/>
  <c r="N128" i="10"/>
  <c r="O128" i="10" s="1"/>
  <c r="N135" i="10"/>
  <c r="O135" i="10" s="1"/>
  <c r="N156" i="10"/>
  <c r="O156" i="10" s="1"/>
  <c r="N73" i="10"/>
  <c r="O73" i="10" s="1"/>
  <c r="N236" i="10"/>
  <c r="O236" i="10" s="1"/>
  <c r="N114" i="10"/>
  <c r="O114" i="10" s="1"/>
  <c r="O115" i="10" s="1"/>
  <c r="N118" i="10"/>
  <c r="O118" i="10" s="1"/>
  <c r="N131" i="10"/>
  <c r="O131" i="10" s="1"/>
  <c r="N217" i="10"/>
  <c r="O217" i="10" s="1"/>
  <c r="N219" i="10"/>
  <c r="O219" i="10" s="1"/>
  <c r="J142" i="10"/>
  <c r="N142" i="10" s="1"/>
  <c r="O142" i="10" s="1"/>
  <c r="N218" i="10"/>
  <c r="O218" i="10" s="1"/>
  <c r="N234" i="10"/>
  <c r="O234" i="10" s="1"/>
  <c r="L256" i="10"/>
  <c r="N256" i="10" s="1"/>
  <c r="O256" i="10" s="1"/>
  <c r="O257" i="10" s="1"/>
  <c r="N391" i="10"/>
  <c r="O391" i="10" s="1"/>
  <c r="N50" i="10"/>
  <c r="O50" i="10" s="1"/>
  <c r="N240" i="10"/>
  <c r="O240" i="10" s="1"/>
  <c r="N278" i="10"/>
  <c r="O278" i="10" s="1"/>
  <c r="N357" i="10"/>
  <c r="O357" i="10" s="1"/>
  <c r="N387" i="10"/>
  <c r="O387" i="10" s="1"/>
  <c r="N53" i="10"/>
  <c r="O53" i="10" s="1"/>
  <c r="J79" i="10"/>
  <c r="N79" i="10" s="1"/>
  <c r="O79" i="10" s="1"/>
  <c r="N130" i="10"/>
  <c r="O130" i="10" s="1"/>
  <c r="N184" i="10"/>
  <c r="O184" i="10" s="1"/>
  <c r="N195" i="10"/>
  <c r="O195" i="10" s="1"/>
  <c r="N343" i="10"/>
  <c r="O343" i="10" s="1"/>
  <c r="N401" i="10"/>
  <c r="O401" i="10" s="1"/>
  <c r="N138" i="10"/>
  <c r="O138" i="10" s="1"/>
  <c r="N154" i="10"/>
  <c r="O154" i="10" s="1"/>
  <c r="N213" i="10"/>
  <c r="O213" i="10" s="1"/>
  <c r="N274" i="10"/>
  <c r="O274" i="10" s="1"/>
  <c r="N292" i="10"/>
  <c r="O292" i="10" s="1"/>
  <c r="N294" i="10"/>
  <c r="O294" i="10" s="1"/>
  <c r="N297" i="10"/>
  <c r="O297" i="10" s="1"/>
  <c r="N312" i="10"/>
  <c r="O312" i="10" s="1"/>
  <c r="N351" i="10"/>
  <c r="O351" i="10" s="1"/>
  <c r="N367" i="10"/>
  <c r="O367" i="10" s="1"/>
  <c r="N373" i="10"/>
  <c r="O373" i="10" s="1"/>
  <c r="N419" i="10"/>
  <c r="O419" i="10" s="1"/>
  <c r="N324" i="10"/>
  <c r="O324" i="10" s="1"/>
  <c r="N339" i="10"/>
  <c r="O339" i="10" s="1"/>
  <c r="N347" i="10"/>
  <c r="O347" i="10" s="1"/>
  <c r="N110" i="10"/>
  <c r="O110" i="10" s="1"/>
  <c r="N126" i="10"/>
  <c r="O126" i="10" s="1"/>
  <c r="N152" i="10"/>
  <c r="O152" i="10" s="1"/>
  <c r="N193" i="10"/>
  <c r="O193" i="10" s="1"/>
  <c r="N209" i="10"/>
  <c r="O209" i="10" s="1"/>
  <c r="N232" i="10"/>
  <c r="O232" i="10" s="1"/>
  <c r="N250" i="10"/>
  <c r="O250" i="10" s="1"/>
  <c r="N322" i="10"/>
  <c r="O322" i="10" s="1"/>
  <c r="N332" i="10"/>
  <c r="O332" i="10" s="1"/>
  <c r="N335" i="10"/>
  <c r="O335" i="10" s="1"/>
  <c r="N337" i="10"/>
  <c r="O337" i="10" s="1"/>
  <c r="N359" i="10"/>
  <c r="O359" i="10" s="1"/>
  <c r="N409" i="10"/>
  <c r="O409" i="10" s="1"/>
  <c r="N435" i="10"/>
  <c r="O435" i="10" s="1"/>
  <c r="N439" i="10"/>
  <c r="O439" i="10" s="1"/>
  <c r="N28" i="10"/>
  <c r="O28" i="10" s="1"/>
  <c r="N36" i="10"/>
  <c r="O36" i="10" s="1"/>
  <c r="N46" i="10"/>
  <c r="O46" i="10" s="1"/>
  <c r="N61" i="10"/>
  <c r="O61" i="10" s="1"/>
  <c r="O62" i="10" s="1"/>
  <c r="N75" i="10"/>
  <c r="O75" i="10" s="1"/>
  <c r="N81" i="10"/>
  <c r="O81" i="10" s="1"/>
  <c r="N102" i="10"/>
  <c r="O102" i="10" s="1"/>
  <c r="N160" i="10"/>
  <c r="O160" i="10" s="1"/>
  <c r="N162" i="10"/>
  <c r="O162" i="10" s="1"/>
  <c r="N191" i="10"/>
  <c r="O191" i="10" s="1"/>
  <c r="N201" i="10"/>
  <c r="O201" i="10" s="1"/>
  <c r="N215" i="10"/>
  <c r="O215" i="10" s="1"/>
  <c r="N260" i="10"/>
  <c r="O260" i="10" s="1"/>
  <c r="N280" i="10"/>
  <c r="O280" i="10" s="1"/>
  <c r="N295" i="10"/>
  <c r="O295" i="10" s="1"/>
  <c r="N334" i="10"/>
  <c r="O334" i="10" s="1"/>
  <c r="L363" i="10"/>
  <c r="N363" i="10" s="1"/>
  <c r="O363" i="10" s="1"/>
  <c r="N365" i="10"/>
  <c r="O365" i="10" s="1"/>
  <c r="N378" i="10"/>
  <c r="O378" i="10" s="1"/>
  <c r="N382" i="10"/>
  <c r="O382" i="10" s="1"/>
  <c r="N393" i="10"/>
  <c r="O393" i="10" s="1"/>
  <c r="N405" i="10"/>
  <c r="O405" i="10" s="1"/>
  <c r="N415" i="10"/>
  <c r="O415" i="10" s="1"/>
  <c r="N57" i="10"/>
  <c r="O57" i="10" s="1"/>
  <c r="N136" i="10"/>
  <c r="O136" i="10" s="1"/>
  <c r="N310" i="10"/>
  <c r="O310" i="10" s="1"/>
  <c r="N16" i="10"/>
  <c r="O16" i="10" s="1"/>
  <c r="N26" i="10"/>
  <c r="O26" i="10" s="1"/>
  <c r="N38" i="10"/>
  <c r="O38" i="10" s="1"/>
  <c r="N59" i="10"/>
  <c r="O59" i="10" s="1"/>
  <c r="N87" i="10"/>
  <c r="O87" i="10" s="1"/>
  <c r="N106" i="10"/>
  <c r="O106" i="10" s="1"/>
  <c r="N148" i="10"/>
  <c r="O148" i="10" s="1"/>
  <c r="N166" i="10"/>
  <c r="O166" i="10" s="1"/>
  <c r="N180" i="10"/>
  <c r="O180" i="10" s="1"/>
  <c r="J197" i="10"/>
  <c r="N197" i="10" s="1"/>
  <c r="O197" i="10" s="1"/>
  <c r="N205" i="10"/>
  <c r="O205" i="10" s="1"/>
  <c r="N223" i="10"/>
  <c r="O223" i="10" s="1"/>
  <c r="N266" i="10"/>
  <c r="O266" i="10" s="1"/>
  <c r="N290" i="10"/>
  <c r="O290" i="10" s="1"/>
  <c r="N318" i="10"/>
  <c r="O318" i="10" s="1"/>
  <c r="O319" i="10" s="1"/>
  <c r="N361" i="10"/>
  <c r="O361" i="10" s="1"/>
  <c r="N371" i="10"/>
  <c r="O371" i="10" s="1"/>
  <c r="N399" i="10"/>
  <c r="O399" i="10" s="1"/>
  <c r="J411" i="10"/>
  <c r="N411" i="10" s="1"/>
  <c r="O411" i="10" s="1"/>
  <c r="N437" i="10"/>
  <c r="O437" i="10" s="1"/>
  <c r="N20" i="10"/>
  <c r="O20" i="10" s="1"/>
  <c r="N30" i="10"/>
  <c r="O30" i="10" s="1"/>
  <c r="N42" i="10"/>
  <c r="O42" i="10" s="1"/>
  <c r="N65" i="10"/>
  <c r="O65" i="10" s="1"/>
  <c r="N95" i="10"/>
  <c r="O95" i="10" s="1"/>
  <c r="N144" i="10"/>
  <c r="O144" i="10" s="1"/>
  <c r="N146" i="10"/>
  <c r="O146" i="10" s="1"/>
  <c r="N228" i="10"/>
  <c r="O228" i="10" s="1"/>
  <c r="N270" i="10"/>
  <c r="O270" i="10" s="1"/>
  <c r="N34" i="10"/>
  <c r="O34" i="10" s="1"/>
  <c r="N44" i="10"/>
  <c r="O44" i="10" s="1"/>
  <c r="N63" i="10"/>
  <c r="O63" i="10" s="1"/>
  <c r="N67" i="10"/>
  <c r="O67" i="10" s="1"/>
  <c r="N83" i="10"/>
  <c r="O83" i="10" s="1"/>
  <c r="N98" i="10"/>
  <c r="O98" i="10" s="1"/>
  <c r="N100" i="10"/>
  <c r="O100" i="10" s="1"/>
  <c r="N104" i="10"/>
  <c r="O104" i="10" s="1"/>
  <c r="N108" i="10"/>
  <c r="O108" i="10" s="1"/>
  <c r="N112" i="10"/>
  <c r="O112" i="10" s="1"/>
  <c r="N116" i="10"/>
  <c r="O116" i="10" s="1"/>
  <c r="N120" i="10"/>
  <c r="O120" i="10" s="1"/>
  <c r="N124" i="10"/>
  <c r="O124" i="10" s="1"/>
  <c r="N140" i="10"/>
  <c r="O140" i="10" s="1"/>
  <c r="N158" i="10"/>
  <c r="O158" i="10" s="1"/>
  <c r="N168" i="10"/>
  <c r="O168" i="10" s="1"/>
  <c r="N170" i="10"/>
  <c r="O170" i="10" s="1"/>
  <c r="N176" i="10"/>
  <c r="O176" i="10" s="1"/>
  <c r="N182" i="10"/>
  <c r="O182" i="10" s="1"/>
  <c r="N271" i="10"/>
  <c r="O271" i="10" s="1"/>
  <c r="N203" i="10"/>
  <c r="O203" i="10" s="1"/>
  <c r="N225" i="10"/>
  <c r="O225" i="10" s="1"/>
  <c r="N248" i="10"/>
  <c r="O248" i="10" s="1"/>
  <c r="N282" i="10"/>
  <c r="O282" i="10" s="1"/>
  <c r="N306" i="10"/>
  <c r="O306" i="10" s="1"/>
  <c r="N314" i="10"/>
  <c r="O314" i="10" s="1"/>
  <c r="L252" i="10"/>
  <c r="N252" i="10" s="1"/>
  <c r="O252" i="10" s="1"/>
  <c r="N276" i="10"/>
  <c r="O276" i="10" s="1"/>
  <c r="N226" i="10"/>
  <c r="O226" i="10" s="1"/>
  <c r="N242" i="10"/>
  <c r="O242" i="10" s="1"/>
  <c r="N246" i="10"/>
  <c r="O246" i="10" s="1"/>
  <c r="N258" i="10"/>
  <c r="O258" i="10" s="1"/>
  <c r="N273" i="10"/>
  <c r="O273" i="10" s="1"/>
  <c r="N284" i="10"/>
  <c r="O284" i="10" s="1"/>
  <c r="N304" i="10"/>
  <c r="O304" i="10" s="1"/>
  <c r="N316" i="10"/>
  <c r="O316" i="10" s="1"/>
  <c r="N286" i="10"/>
  <c r="O286" i="10" s="1"/>
  <c r="N303" i="10"/>
  <c r="O303" i="10" s="1"/>
  <c r="N308" i="10"/>
  <c r="O308" i="10" s="1"/>
  <c r="N326" i="10"/>
  <c r="O326" i="10" s="1"/>
  <c r="N328" i="10"/>
  <c r="O328" i="10" s="1"/>
  <c r="N345" i="10"/>
  <c r="O345" i="10" s="1"/>
  <c r="N369" i="10"/>
  <c r="O369" i="10" s="1"/>
  <c r="N395" i="10"/>
  <c r="O395" i="10" s="1"/>
  <c r="N425" i="10"/>
  <c r="O425" i="10" s="1"/>
  <c r="N433" i="10"/>
  <c r="O433" i="10" s="1"/>
  <c r="N320" i="10"/>
  <c r="O320" i="10" s="1"/>
  <c r="N376" i="10"/>
  <c r="O376" i="10" s="1"/>
  <c r="N10" i="10"/>
  <c r="O10" i="10" s="1"/>
  <c r="L55" i="10"/>
  <c r="N55" i="10" s="1"/>
  <c r="O55" i="10" s="1"/>
  <c r="N96" i="10"/>
  <c r="O96" i="10" s="1"/>
  <c r="J18" i="10"/>
  <c r="N18" i="10" s="1"/>
  <c r="O18" i="10" s="1"/>
  <c r="J22" i="10"/>
  <c r="N22" i="10" s="1"/>
  <c r="O22" i="10" s="1"/>
  <c r="N89" i="10"/>
  <c r="O89" i="10" s="1"/>
  <c r="J93" i="10"/>
  <c r="N93" i="10" s="1"/>
  <c r="O93" i="10" s="1"/>
  <c r="N164" i="10"/>
  <c r="O164" i="10" s="1"/>
  <c r="N178" i="10"/>
  <c r="O178" i="10" s="1"/>
  <c r="N211" i="10"/>
  <c r="O211" i="10" s="1"/>
  <c r="N221" i="10"/>
  <c r="O221" i="10" s="1"/>
  <c r="N244" i="10"/>
  <c r="O244" i="10" s="1"/>
  <c r="N264" i="10"/>
  <c r="O264" i="10" s="1"/>
  <c r="L172" i="10"/>
  <c r="N172" i="10" s="1"/>
  <c r="O172" i="10" s="1"/>
  <c r="N174" i="10"/>
  <c r="O174" i="10" s="1"/>
  <c r="N186" i="10"/>
  <c r="O186" i="10" s="1"/>
  <c r="J188" i="10"/>
  <c r="N188" i="10" s="1"/>
  <c r="O188" i="10" s="1"/>
  <c r="L189" i="10"/>
  <c r="N189" i="10" s="1"/>
  <c r="O189" i="10" s="1"/>
  <c r="N207" i="10"/>
  <c r="O207" i="10" s="1"/>
  <c r="N238" i="10"/>
  <c r="O238" i="10" s="1"/>
  <c r="N268" i="10"/>
  <c r="O268" i="10" s="1"/>
  <c r="N301" i="10"/>
  <c r="O301" i="10" s="1"/>
  <c r="J299" i="10"/>
  <c r="L299" i="10"/>
  <c r="N355" i="10"/>
  <c r="O355" i="10" s="1"/>
  <c r="N385" i="10"/>
  <c r="O385" i="10" s="1"/>
  <c r="N330" i="10"/>
  <c r="O330" i="10" s="1"/>
  <c r="L341" i="10"/>
  <c r="N341" i="10" s="1"/>
  <c r="O341" i="10" s="1"/>
  <c r="N349" i="10"/>
  <c r="O349" i="10" s="1"/>
  <c r="N353" i="10"/>
  <c r="O353" i="10" s="1"/>
  <c r="N375" i="10"/>
  <c r="O375" i="10" s="1"/>
  <c r="N403" i="10"/>
  <c r="O403" i="10" s="1"/>
  <c r="N431" i="10"/>
  <c r="O431" i="10" s="1"/>
  <c r="N384" i="10"/>
  <c r="O384" i="10" s="1"/>
  <c r="N417" i="10"/>
  <c r="O417" i="10" s="1"/>
  <c r="N427" i="10"/>
  <c r="O427" i="10" s="1"/>
  <c r="N389" i="10"/>
  <c r="O389" i="10" s="1"/>
  <c r="N397" i="10"/>
  <c r="O397" i="10" s="1"/>
  <c r="N407" i="10"/>
  <c r="O407" i="10" s="1"/>
  <c r="N421" i="10"/>
  <c r="O421" i="10" s="1"/>
  <c r="N410" i="9"/>
  <c r="O410" i="9" s="1"/>
  <c r="N417" i="9"/>
  <c r="O417" i="9" s="1"/>
  <c r="N78" i="9"/>
  <c r="O78" i="9" s="1"/>
  <c r="N83" i="9"/>
  <c r="O83" i="9" s="1"/>
  <c r="N90" i="9"/>
  <c r="O90" i="9" s="1"/>
  <c r="N506" i="9"/>
  <c r="O506" i="9" s="1"/>
  <c r="N306" i="9"/>
  <c r="O306" i="9" s="1"/>
  <c r="L478" i="9"/>
  <c r="N478" i="9" s="1"/>
  <c r="O478" i="9" s="1"/>
  <c r="O479" i="9" s="1"/>
  <c r="N505" i="9"/>
  <c r="O505" i="9" s="1"/>
  <c r="N532" i="9"/>
  <c r="O532" i="9" s="1"/>
  <c r="N609" i="9"/>
  <c r="O609" i="9" s="1"/>
  <c r="N621" i="9"/>
  <c r="O621" i="9" s="1"/>
  <c r="O622" i="9" s="1"/>
  <c r="N25" i="9"/>
  <c r="O25" i="9" s="1"/>
  <c r="N176" i="9"/>
  <c r="O176" i="9" s="1"/>
  <c r="N230" i="9"/>
  <c r="O230" i="9" s="1"/>
  <c r="N250" i="9"/>
  <c r="O250" i="9" s="1"/>
  <c r="N365" i="9"/>
  <c r="O365" i="9" s="1"/>
  <c r="O366" i="9" s="1"/>
  <c r="N117" i="9"/>
  <c r="O117" i="9" s="1"/>
  <c r="N207" i="9"/>
  <c r="O207" i="9" s="1"/>
  <c r="N229" i="9"/>
  <c r="O229" i="9" s="1"/>
  <c r="N241" i="9"/>
  <c r="O241" i="9" s="1"/>
  <c r="N39" i="9"/>
  <c r="O39" i="9" s="1"/>
  <c r="N44" i="9"/>
  <c r="O44" i="9" s="1"/>
  <c r="N56" i="9"/>
  <c r="O56" i="9" s="1"/>
  <c r="L111" i="9"/>
  <c r="N111" i="9" s="1"/>
  <c r="O111" i="9" s="1"/>
  <c r="O112" i="9" s="1"/>
  <c r="N287" i="9"/>
  <c r="O287" i="9" s="1"/>
  <c r="N69" i="9"/>
  <c r="O69" i="9" s="1"/>
  <c r="N35" i="9"/>
  <c r="O35" i="9" s="1"/>
  <c r="N54" i="9"/>
  <c r="O54" i="9" s="1"/>
  <c r="N89" i="9"/>
  <c r="O89" i="9" s="1"/>
  <c r="N91" i="9"/>
  <c r="O91" i="9" s="1"/>
  <c r="N351" i="9"/>
  <c r="O351" i="9" s="1"/>
  <c r="N394" i="9"/>
  <c r="O394" i="9" s="1"/>
  <c r="N452" i="9"/>
  <c r="O452" i="9" s="1"/>
  <c r="N568" i="9"/>
  <c r="O568" i="9" s="1"/>
  <c r="N17" i="9"/>
  <c r="O17" i="9" s="1"/>
  <c r="N244" i="9"/>
  <c r="O244" i="9" s="1"/>
  <c r="N600" i="9"/>
  <c r="O600" i="9" s="1"/>
  <c r="N484" i="9"/>
  <c r="O484" i="9" s="1"/>
  <c r="N591" i="9"/>
  <c r="O591" i="9" s="1"/>
  <c r="N103" i="9"/>
  <c r="O103" i="9" s="1"/>
  <c r="N191" i="9"/>
  <c r="O191" i="9" s="1"/>
  <c r="O192" i="9" s="1"/>
  <c r="N196" i="9"/>
  <c r="O196" i="9" s="1"/>
  <c r="N204" i="9"/>
  <c r="O204" i="9" s="1"/>
  <c r="N217" i="9"/>
  <c r="O217" i="9" s="1"/>
  <c r="O218" i="9" s="1"/>
  <c r="N300" i="9"/>
  <c r="O300" i="9" s="1"/>
  <c r="N339" i="9"/>
  <c r="O339" i="9" s="1"/>
  <c r="N371" i="9"/>
  <c r="O371" i="9" s="1"/>
  <c r="N373" i="9"/>
  <c r="O373" i="9" s="1"/>
  <c r="N380" i="9"/>
  <c r="O380" i="9" s="1"/>
  <c r="N390" i="9"/>
  <c r="O390" i="9" s="1"/>
  <c r="N432" i="9"/>
  <c r="O432" i="9" s="1"/>
  <c r="N437" i="9"/>
  <c r="O437" i="9" s="1"/>
  <c r="N197" i="9"/>
  <c r="O197" i="9" s="1"/>
  <c r="N356" i="9"/>
  <c r="O356" i="9" s="1"/>
  <c r="N137" i="9"/>
  <c r="O137" i="9" s="1"/>
  <c r="N350" i="9"/>
  <c r="O350" i="9" s="1"/>
  <c r="N393" i="9"/>
  <c r="O393" i="9" s="1"/>
  <c r="N573" i="9"/>
  <c r="O573" i="9" s="1"/>
  <c r="N605" i="9"/>
  <c r="O605" i="9" s="1"/>
  <c r="N188" i="9"/>
  <c r="O188" i="9" s="1"/>
  <c r="N320" i="9"/>
  <c r="O320" i="9" s="1"/>
  <c r="N408" i="9"/>
  <c r="O408" i="9" s="1"/>
  <c r="N489" i="9"/>
  <c r="O489" i="9" s="1"/>
  <c r="O490" i="9" s="1"/>
  <c r="N499" i="9"/>
  <c r="O499" i="9" s="1"/>
  <c r="N537" i="9"/>
  <c r="O537" i="9" s="1"/>
  <c r="O538" i="9" s="1"/>
  <c r="N578" i="9"/>
  <c r="O578" i="9" s="1"/>
  <c r="N41" i="9"/>
  <c r="O41" i="9" s="1"/>
  <c r="O42" i="9" s="1"/>
  <c r="N38" i="9"/>
  <c r="O38" i="9" s="1"/>
  <c r="N43" i="9"/>
  <c r="O43" i="9" s="1"/>
  <c r="N45" i="9"/>
  <c r="O45" i="9" s="1"/>
  <c r="N50" i="9"/>
  <c r="O50" i="9" s="1"/>
  <c r="N52" i="9"/>
  <c r="O52" i="9" s="1"/>
  <c r="N71" i="9"/>
  <c r="O71" i="9" s="1"/>
  <c r="N87" i="9"/>
  <c r="O87" i="9" s="1"/>
  <c r="N108" i="9"/>
  <c r="O108" i="9" s="1"/>
  <c r="N211" i="9"/>
  <c r="O211" i="9" s="1"/>
  <c r="O212" i="9" s="1"/>
  <c r="N228" i="9"/>
  <c r="O228" i="9" s="1"/>
  <c r="N235" i="9"/>
  <c r="O235" i="9" s="1"/>
  <c r="N245" i="9"/>
  <c r="O245" i="9" s="1"/>
  <c r="N298" i="9"/>
  <c r="O298" i="9" s="1"/>
  <c r="N316" i="9"/>
  <c r="O316" i="9" s="1"/>
  <c r="N327" i="9"/>
  <c r="O327" i="9" s="1"/>
  <c r="N363" i="9"/>
  <c r="O363" i="9" s="1"/>
  <c r="O364" i="9" s="1"/>
  <c r="N395" i="9"/>
  <c r="O395" i="9" s="1"/>
  <c r="N415" i="9"/>
  <c r="O415" i="9" s="1"/>
  <c r="N436" i="9"/>
  <c r="O436" i="9" s="1"/>
  <c r="N448" i="9"/>
  <c r="O448" i="9" s="1"/>
  <c r="O449" i="9" s="1"/>
  <c r="N529" i="9"/>
  <c r="O529" i="9" s="1"/>
  <c r="N534" i="9"/>
  <c r="O534" i="9" s="1"/>
  <c r="N544" i="9"/>
  <c r="O544" i="9" s="1"/>
  <c r="N561" i="9"/>
  <c r="O561" i="9" s="1"/>
  <c r="N563" i="9"/>
  <c r="O563" i="9" s="1"/>
  <c r="N411" i="9"/>
  <c r="O411" i="9" s="1"/>
  <c r="N76" i="9"/>
  <c r="O76" i="9" s="1"/>
  <c r="N189" i="9"/>
  <c r="O189" i="9" s="1"/>
  <c r="N315" i="9"/>
  <c r="O315" i="9" s="1"/>
  <c r="J353" i="9"/>
  <c r="N353" i="9" s="1"/>
  <c r="O353" i="9" s="1"/>
  <c r="N383" i="9"/>
  <c r="O383" i="9" s="1"/>
  <c r="O384" i="9" s="1"/>
  <c r="N585" i="9"/>
  <c r="O585" i="9" s="1"/>
  <c r="N590" i="9"/>
  <c r="O590" i="9" s="1"/>
  <c r="N599" i="9"/>
  <c r="O599" i="9" s="1"/>
  <c r="O601" i="9" s="1"/>
  <c r="N619" i="9"/>
  <c r="O619" i="9" s="1"/>
  <c r="O620" i="9" s="1"/>
  <c r="N29" i="9"/>
  <c r="O29" i="9" s="1"/>
  <c r="N36" i="9"/>
  <c r="O36" i="9" s="1"/>
  <c r="N12" i="9"/>
  <c r="O12" i="9" s="1"/>
  <c r="O13" i="9" s="1"/>
  <c r="N93" i="9"/>
  <c r="O93" i="9" s="1"/>
  <c r="N101" i="9"/>
  <c r="O101" i="9" s="1"/>
  <c r="N149" i="9"/>
  <c r="O149" i="9" s="1"/>
  <c r="N156" i="9"/>
  <c r="O156" i="9" s="1"/>
  <c r="N163" i="9"/>
  <c r="O163" i="9" s="1"/>
  <c r="N168" i="9"/>
  <c r="O168" i="9" s="1"/>
  <c r="O169" i="9" s="1"/>
  <c r="N173" i="9"/>
  <c r="O173" i="9" s="1"/>
  <c r="N183" i="9"/>
  <c r="O183" i="9" s="1"/>
  <c r="N193" i="9"/>
  <c r="O193" i="9" s="1"/>
  <c r="N205" i="9"/>
  <c r="O205" i="9" s="1"/>
  <c r="N225" i="9"/>
  <c r="O225" i="9" s="1"/>
  <c r="N232" i="9"/>
  <c r="O232" i="9" s="1"/>
  <c r="N321" i="9"/>
  <c r="O321" i="9" s="1"/>
  <c r="N333" i="9"/>
  <c r="O333" i="9" s="1"/>
  <c r="N335" i="9"/>
  <c r="O335" i="9" s="1"/>
  <c r="N344" i="9"/>
  <c r="O344" i="9" s="1"/>
  <c r="N349" i="9"/>
  <c r="O349" i="9" s="1"/>
  <c r="N367" i="9"/>
  <c r="O367" i="9" s="1"/>
  <c r="O368" i="9" s="1"/>
  <c r="N421" i="9"/>
  <c r="O421" i="9" s="1"/>
  <c r="N502" i="9"/>
  <c r="O502" i="9" s="1"/>
  <c r="N514" i="9"/>
  <c r="O514" i="9" s="1"/>
  <c r="O515" i="9" s="1"/>
  <c r="N526" i="9"/>
  <c r="O526" i="9" s="1"/>
  <c r="N49" i="9"/>
  <c r="O49" i="9" s="1"/>
  <c r="N53" i="9"/>
  <c r="O53" i="9" s="1"/>
  <c r="N84" i="9"/>
  <c r="O84" i="9" s="1"/>
  <c r="O85" i="9" s="1"/>
  <c r="N140" i="9"/>
  <c r="O140" i="9" s="1"/>
  <c r="N18" i="9"/>
  <c r="O18" i="9" s="1"/>
  <c r="J21" i="9"/>
  <c r="N21" i="9" s="1"/>
  <c r="O21" i="9" s="1"/>
  <c r="J26" i="9"/>
  <c r="N26" i="9" s="1"/>
  <c r="O26" i="9" s="1"/>
  <c r="N30" i="9"/>
  <c r="O30" i="9" s="1"/>
  <c r="N47" i="9"/>
  <c r="O47" i="9" s="1"/>
  <c r="O48" i="9" s="1"/>
  <c r="N118" i="9"/>
  <c r="O118" i="9" s="1"/>
  <c r="L128" i="9"/>
  <c r="N128" i="9" s="1"/>
  <c r="O128" i="9" s="1"/>
  <c r="O129" i="9" s="1"/>
  <c r="N143" i="9"/>
  <c r="O143" i="9" s="1"/>
  <c r="O144" i="9" s="1"/>
  <c r="N150" i="9"/>
  <c r="O150" i="9" s="1"/>
  <c r="N155" i="9"/>
  <c r="O155" i="9" s="1"/>
  <c r="O157" i="9" s="1"/>
  <c r="N172" i="9"/>
  <c r="O172" i="9" s="1"/>
  <c r="N202" i="9"/>
  <c r="O202" i="9" s="1"/>
  <c r="L242" i="9"/>
  <c r="N242" i="9" s="1"/>
  <c r="O242" i="9" s="1"/>
  <c r="N248" i="9"/>
  <c r="O248" i="9" s="1"/>
  <c r="N256" i="9"/>
  <c r="O256" i="9" s="1"/>
  <c r="N308" i="9"/>
  <c r="O308" i="9" s="1"/>
  <c r="J14" i="9"/>
  <c r="N14" i="9" s="1"/>
  <c r="O14" i="9" s="1"/>
  <c r="N57" i="9"/>
  <c r="O57" i="9" s="1"/>
  <c r="N59" i="9"/>
  <c r="O59" i="9" s="1"/>
  <c r="N70" i="9"/>
  <c r="O70" i="9" s="1"/>
  <c r="N102" i="9"/>
  <c r="O102" i="9" s="1"/>
  <c r="N113" i="9"/>
  <c r="O113" i="9" s="1"/>
  <c r="N135" i="9"/>
  <c r="O135" i="9" s="1"/>
  <c r="N170" i="9"/>
  <c r="O170" i="9" s="1"/>
  <c r="O171" i="9" s="1"/>
  <c r="N254" i="9"/>
  <c r="O254" i="9" s="1"/>
  <c r="O255" i="9" s="1"/>
  <c r="N259" i="9"/>
  <c r="O259" i="9" s="1"/>
  <c r="N261" i="9"/>
  <c r="O261" i="9" s="1"/>
  <c r="N272" i="9"/>
  <c r="O272" i="9" s="1"/>
  <c r="J276" i="9"/>
  <c r="N276" i="9" s="1"/>
  <c r="O276" i="9" s="1"/>
  <c r="O277" i="9" s="1"/>
  <c r="N284" i="9"/>
  <c r="O284" i="9" s="1"/>
  <c r="N291" i="9"/>
  <c r="O291" i="9" s="1"/>
  <c r="N311" i="9"/>
  <c r="O311" i="9" s="1"/>
  <c r="O312" i="9" s="1"/>
  <c r="J318" i="9"/>
  <c r="N318" i="9" s="1"/>
  <c r="O318" i="9" s="1"/>
  <c r="O319" i="9" s="1"/>
  <c r="N323" i="9"/>
  <c r="O323" i="9" s="1"/>
  <c r="N326" i="9"/>
  <c r="O326" i="9" s="1"/>
  <c r="N330" i="9"/>
  <c r="O330" i="9" s="1"/>
  <c r="J354" i="9"/>
  <c r="N354" i="9" s="1"/>
  <c r="O354" i="9" s="1"/>
  <c r="N357" i="9"/>
  <c r="O357" i="9" s="1"/>
  <c r="L361" i="9"/>
  <c r="N361" i="9" s="1"/>
  <c r="O361" i="9" s="1"/>
  <c r="N397" i="9"/>
  <c r="O397" i="9" s="1"/>
  <c r="O398" i="9" s="1"/>
  <c r="N402" i="9"/>
  <c r="O402" i="9" s="1"/>
  <c r="N407" i="9"/>
  <c r="O407" i="9" s="1"/>
  <c r="N423" i="9"/>
  <c r="O423" i="9" s="1"/>
  <c r="O424" i="9" s="1"/>
  <c r="N429" i="9"/>
  <c r="O429" i="9" s="1"/>
  <c r="O430" i="9" s="1"/>
  <c r="N441" i="9"/>
  <c r="O441" i="9" s="1"/>
  <c r="N460" i="9"/>
  <c r="O460" i="9" s="1"/>
  <c r="N468" i="9"/>
  <c r="O468" i="9" s="1"/>
  <c r="O469" i="9" s="1"/>
  <c r="N470" i="9"/>
  <c r="O470" i="9" s="1"/>
  <c r="N496" i="9"/>
  <c r="O496" i="9" s="1"/>
  <c r="O497" i="9" s="1"/>
  <c r="N501" i="9"/>
  <c r="O501" i="9" s="1"/>
  <c r="O503" i="9" s="1"/>
  <c r="N511" i="9"/>
  <c r="O511" i="9" s="1"/>
  <c r="N516" i="9"/>
  <c r="O516" i="9" s="1"/>
  <c r="N528" i="9"/>
  <c r="O528" i="9" s="1"/>
  <c r="N558" i="9"/>
  <c r="O558" i="9" s="1"/>
  <c r="N565" i="9"/>
  <c r="O565" i="9" s="1"/>
  <c r="N579" i="9"/>
  <c r="O579" i="9" s="1"/>
  <c r="N584" i="9"/>
  <c r="O584" i="9" s="1"/>
  <c r="N606" i="9"/>
  <c r="O606" i="9" s="1"/>
  <c r="N435" i="9"/>
  <c r="O435" i="9" s="1"/>
  <c r="N535" i="9"/>
  <c r="O535" i="9" s="1"/>
  <c r="N540" i="9"/>
  <c r="O540" i="9" s="1"/>
  <c r="N545" i="9"/>
  <c r="O545" i="9" s="1"/>
  <c r="N136" i="9"/>
  <c r="O136" i="9" s="1"/>
  <c r="N145" i="9"/>
  <c r="O145" i="9" s="1"/>
  <c r="L199" i="9"/>
  <c r="N199" i="9" s="1"/>
  <c r="O199" i="9" s="1"/>
  <c r="O200" i="9" s="1"/>
  <c r="N208" i="9"/>
  <c r="O208" i="9" s="1"/>
  <c r="N233" i="9"/>
  <c r="O233" i="9" s="1"/>
  <c r="N260" i="9"/>
  <c r="O260" i="9" s="1"/>
  <c r="N266" i="9"/>
  <c r="O266" i="9" s="1"/>
  <c r="O267" i="9" s="1"/>
  <c r="N292" i="9"/>
  <c r="O292" i="9" s="1"/>
  <c r="N303" i="9"/>
  <c r="O303" i="9" s="1"/>
  <c r="N329" i="9"/>
  <c r="O329" i="9" s="1"/>
  <c r="N338" i="9"/>
  <c r="O338" i="9" s="1"/>
  <c r="N347" i="9"/>
  <c r="O347" i="9" s="1"/>
  <c r="J360" i="9"/>
  <c r="N360" i="9" s="1"/>
  <c r="O360" i="9" s="1"/>
  <c r="N369" i="9"/>
  <c r="O369" i="9" s="1"/>
  <c r="O370" i="9" s="1"/>
  <c r="N376" i="9"/>
  <c r="O376" i="9" s="1"/>
  <c r="N385" i="9"/>
  <c r="O385" i="9" s="1"/>
  <c r="N387" i="9"/>
  <c r="O387" i="9" s="1"/>
  <c r="N439" i="9"/>
  <c r="O439" i="9" s="1"/>
  <c r="O440" i="9" s="1"/>
  <c r="N444" i="9"/>
  <c r="O444" i="9" s="1"/>
  <c r="O445" i="9" s="1"/>
  <c r="N466" i="9"/>
  <c r="O466" i="9" s="1"/>
  <c r="O467" i="9" s="1"/>
  <c r="N483" i="9"/>
  <c r="O483" i="9" s="1"/>
  <c r="J508" i="9"/>
  <c r="N508" i="9" s="1"/>
  <c r="O508" i="9" s="1"/>
  <c r="N517" i="9"/>
  <c r="O517" i="9" s="1"/>
  <c r="L15" i="9"/>
  <c r="N15" i="9" s="1"/>
  <c r="O15" i="9" s="1"/>
  <c r="N77" i="9"/>
  <c r="O77" i="9" s="1"/>
  <c r="N109" i="9"/>
  <c r="O109" i="9" s="1"/>
  <c r="N152" i="9"/>
  <c r="O152" i="9" s="1"/>
  <c r="N28" i="9"/>
  <c r="O28" i="9" s="1"/>
  <c r="N114" i="9"/>
  <c r="O114" i="9" s="1"/>
  <c r="N148" i="9"/>
  <c r="O148" i="9" s="1"/>
  <c r="N162" i="9"/>
  <c r="O162" i="9" s="1"/>
  <c r="N224" i="9"/>
  <c r="O224" i="9" s="1"/>
  <c r="N343" i="9"/>
  <c r="O343" i="9" s="1"/>
  <c r="N372" i="9"/>
  <c r="O372" i="9" s="1"/>
  <c r="N420" i="9"/>
  <c r="O420" i="9" s="1"/>
  <c r="O422" i="9" s="1"/>
  <c r="L425" i="9"/>
  <c r="N425" i="9" s="1"/>
  <c r="O425" i="9" s="1"/>
  <c r="O426" i="9" s="1"/>
  <c r="N433" i="9"/>
  <c r="O433" i="9" s="1"/>
  <c r="N450" i="9"/>
  <c r="O450" i="9" s="1"/>
  <c r="O451" i="9" s="1"/>
  <c r="N455" i="9"/>
  <c r="O455" i="9" s="1"/>
  <c r="N481" i="9"/>
  <c r="O481" i="9" s="1"/>
  <c r="N493" i="9"/>
  <c r="O493" i="9" s="1"/>
  <c r="N525" i="9"/>
  <c r="O525" i="9" s="1"/>
  <c r="N567" i="9"/>
  <c r="O567" i="9" s="1"/>
  <c r="N572" i="9"/>
  <c r="O572" i="9" s="1"/>
  <c r="N613" i="9"/>
  <c r="O613" i="9" s="1"/>
  <c r="O614" i="9" s="1"/>
  <c r="N617" i="9"/>
  <c r="O617" i="9" s="1"/>
  <c r="O618" i="9" s="1"/>
  <c r="O307" i="9"/>
  <c r="N10" i="9"/>
  <c r="O10" i="9" s="1"/>
  <c r="N33" i="9"/>
  <c r="O33" i="9" s="1"/>
  <c r="N62" i="9"/>
  <c r="O62" i="9" s="1"/>
  <c r="N64" i="9"/>
  <c r="O64" i="9" s="1"/>
  <c r="N66" i="9"/>
  <c r="O66" i="9" s="1"/>
  <c r="N73" i="9"/>
  <c r="O73" i="9" s="1"/>
  <c r="N81" i="9"/>
  <c r="O81" i="9" s="1"/>
  <c r="N96" i="9"/>
  <c r="O96" i="9" s="1"/>
  <c r="N99" i="9"/>
  <c r="O99" i="9" s="1"/>
  <c r="N105" i="9"/>
  <c r="O105" i="9" s="1"/>
  <c r="N116" i="9"/>
  <c r="O116" i="9" s="1"/>
  <c r="N120" i="9"/>
  <c r="O120" i="9" s="1"/>
  <c r="O121" i="9" s="1"/>
  <c r="N124" i="9"/>
  <c r="O124" i="9" s="1"/>
  <c r="O125" i="9" s="1"/>
  <c r="N130" i="9"/>
  <c r="O130" i="9" s="1"/>
  <c r="N132" i="9"/>
  <c r="O132" i="9" s="1"/>
  <c r="N139" i="9"/>
  <c r="O139" i="9" s="1"/>
  <c r="N209" i="9"/>
  <c r="O209" i="9" s="1"/>
  <c r="N299" i="9"/>
  <c r="O299" i="9" s="1"/>
  <c r="N309" i="9"/>
  <c r="O309" i="9" s="1"/>
  <c r="N341" i="9"/>
  <c r="O341" i="9" s="1"/>
  <c r="O342" i="9" s="1"/>
  <c r="N32" i="9"/>
  <c r="O32" i="9" s="1"/>
  <c r="N60" i="9"/>
  <c r="O60" i="9" s="1"/>
  <c r="N63" i="9"/>
  <c r="O63" i="9" s="1"/>
  <c r="N67" i="9"/>
  <c r="O67" i="9" s="1"/>
  <c r="N74" i="9"/>
  <c r="O74" i="9" s="1"/>
  <c r="N80" i="9"/>
  <c r="O80" i="9" s="1"/>
  <c r="N86" i="9"/>
  <c r="O86" i="9" s="1"/>
  <c r="N94" i="9"/>
  <c r="O94" i="9" s="1"/>
  <c r="N98" i="9"/>
  <c r="O98" i="9" s="1"/>
  <c r="N106" i="9"/>
  <c r="O106" i="9" s="1"/>
  <c r="N122" i="9"/>
  <c r="O122" i="9" s="1"/>
  <c r="O123" i="9" s="1"/>
  <c r="N126" i="9"/>
  <c r="O126" i="9" s="1"/>
  <c r="O127" i="9" s="1"/>
  <c r="N131" i="9"/>
  <c r="O131" i="9" s="1"/>
  <c r="N133" i="9"/>
  <c r="O133" i="9" s="1"/>
  <c r="N166" i="9"/>
  <c r="O166" i="9" s="1"/>
  <c r="N219" i="9"/>
  <c r="O219" i="9" s="1"/>
  <c r="O220" i="9" s="1"/>
  <c r="N227" i="9"/>
  <c r="O227" i="9" s="1"/>
  <c r="N269" i="9"/>
  <c r="O269" i="9" s="1"/>
  <c r="N283" i="9"/>
  <c r="O283" i="9" s="1"/>
  <c r="N285" i="9"/>
  <c r="O285" i="9" s="1"/>
  <c r="N334" i="9"/>
  <c r="O334" i="9" s="1"/>
  <c r="N336" i="9"/>
  <c r="O336" i="9" s="1"/>
  <c r="N141" i="9"/>
  <c r="O141" i="9" s="1"/>
  <c r="N146" i="9"/>
  <c r="O146" i="9" s="1"/>
  <c r="N153" i="9"/>
  <c r="O153" i="9" s="1"/>
  <c r="N158" i="9"/>
  <c r="O158" i="9" s="1"/>
  <c r="N160" i="9"/>
  <c r="O160" i="9" s="1"/>
  <c r="N175" i="9"/>
  <c r="O175" i="9" s="1"/>
  <c r="N177" i="9"/>
  <c r="O177" i="9" s="1"/>
  <c r="N179" i="9"/>
  <c r="O179" i="9" s="1"/>
  <c r="N186" i="9"/>
  <c r="O186" i="9" s="1"/>
  <c r="O187" i="9" s="1"/>
  <c r="N201" i="9"/>
  <c r="O201" i="9" s="1"/>
  <c r="N221" i="9"/>
  <c r="O221" i="9" s="1"/>
  <c r="N238" i="9"/>
  <c r="O238" i="9" s="1"/>
  <c r="N268" i="9"/>
  <c r="O268" i="9" s="1"/>
  <c r="N271" i="9"/>
  <c r="O271" i="9" s="1"/>
  <c r="N280" i="9"/>
  <c r="O280" i="9" s="1"/>
  <c r="N296" i="9"/>
  <c r="O296" i="9" s="1"/>
  <c r="N304" i="9"/>
  <c r="O304" i="9" s="1"/>
  <c r="N313" i="9"/>
  <c r="O313" i="9" s="1"/>
  <c r="O314" i="9" s="1"/>
  <c r="N324" i="9"/>
  <c r="O324" i="9" s="1"/>
  <c r="N346" i="9"/>
  <c r="O346" i="9" s="1"/>
  <c r="N401" i="9"/>
  <c r="O401" i="9" s="1"/>
  <c r="N180" i="9"/>
  <c r="O180" i="9" s="1"/>
  <c r="N182" i="9"/>
  <c r="O182" i="9" s="1"/>
  <c r="N184" i="9"/>
  <c r="O184" i="9" s="1"/>
  <c r="N194" i="9"/>
  <c r="O194" i="9" s="1"/>
  <c r="N213" i="9"/>
  <c r="O213" i="9" s="1"/>
  <c r="O214" i="9" s="1"/>
  <c r="N215" i="9"/>
  <c r="O215" i="9" s="1"/>
  <c r="O216" i="9" s="1"/>
  <c r="N239" i="9"/>
  <c r="O239" i="9" s="1"/>
  <c r="N278" i="9"/>
  <c r="O278" i="9" s="1"/>
  <c r="N389" i="9"/>
  <c r="O389" i="9" s="1"/>
  <c r="N391" i="9"/>
  <c r="O391" i="9" s="1"/>
  <c r="N399" i="9"/>
  <c r="O399" i="9" s="1"/>
  <c r="O400" i="9" s="1"/>
  <c r="N412" i="9"/>
  <c r="O412" i="9" s="1"/>
  <c r="N414" i="9"/>
  <c r="O414" i="9" s="1"/>
  <c r="N442" i="9"/>
  <c r="O442" i="9" s="1"/>
  <c r="N446" i="9"/>
  <c r="O446" i="9" s="1"/>
  <c r="O447" i="9" s="1"/>
  <c r="N473" i="9"/>
  <c r="O473" i="9" s="1"/>
  <c r="O474" i="9" s="1"/>
  <c r="N523" i="9"/>
  <c r="O523" i="9" s="1"/>
  <c r="N539" i="9"/>
  <c r="O539" i="9" s="1"/>
  <c r="N551" i="9"/>
  <c r="O551" i="9" s="1"/>
  <c r="N575" i="9"/>
  <c r="O575" i="9" s="1"/>
  <c r="N582" i="9"/>
  <c r="O582" i="9" s="1"/>
  <c r="N594" i="9"/>
  <c r="O594" i="9" s="1"/>
  <c r="N623" i="9"/>
  <c r="O623" i="9" s="1"/>
  <c r="O624" i="9" s="1"/>
  <c r="N405" i="9"/>
  <c r="O405" i="9" s="1"/>
  <c r="N427" i="9"/>
  <c r="O427" i="9" s="1"/>
  <c r="N431" i="9"/>
  <c r="O431" i="9" s="1"/>
  <c r="N457" i="9"/>
  <c r="O457" i="9" s="1"/>
  <c r="N459" i="9"/>
  <c r="O459" i="9" s="1"/>
  <c r="N504" i="9"/>
  <c r="O504" i="9" s="1"/>
  <c r="N522" i="9"/>
  <c r="O522" i="9" s="1"/>
  <c r="N531" i="9"/>
  <c r="O531" i="9" s="1"/>
  <c r="N550" i="9"/>
  <c r="O550" i="9" s="1"/>
  <c r="N588" i="9"/>
  <c r="O588" i="9" s="1"/>
  <c r="N597" i="9"/>
  <c r="O597" i="9" s="1"/>
  <c r="N627" i="9"/>
  <c r="O627" i="9" s="1"/>
  <c r="O628" i="9" s="1"/>
  <c r="N359" i="9"/>
  <c r="O359" i="9" s="1"/>
  <c r="N377" i="9"/>
  <c r="O377" i="9" s="1"/>
  <c r="N381" i="9"/>
  <c r="O381" i="9" s="1"/>
  <c r="N386" i="9"/>
  <c r="O386" i="9" s="1"/>
  <c r="N453" i="9"/>
  <c r="O453" i="9" s="1"/>
  <c r="N456" i="9"/>
  <c r="O456" i="9" s="1"/>
  <c r="N462" i="9"/>
  <c r="O462" i="9" s="1"/>
  <c r="N471" i="9"/>
  <c r="O471" i="9" s="1"/>
  <c r="N476" i="9"/>
  <c r="O476" i="9" s="1"/>
  <c r="N487" i="9"/>
  <c r="O487" i="9" s="1"/>
  <c r="N494" i="9"/>
  <c r="O494" i="9" s="1"/>
  <c r="N498" i="9"/>
  <c r="O498" i="9" s="1"/>
  <c r="N510" i="9"/>
  <c r="O510" i="9" s="1"/>
  <c r="N555" i="9"/>
  <c r="O555" i="9" s="1"/>
  <c r="N557" i="9"/>
  <c r="O557" i="9" s="1"/>
  <c r="N625" i="9"/>
  <c r="O625" i="9" s="1"/>
  <c r="O626" i="9" s="1"/>
  <c r="N23" i="9"/>
  <c r="O23" i="9" s="1"/>
  <c r="L20" i="9"/>
  <c r="N20" i="9" s="1"/>
  <c r="O20" i="9" s="1"/>
  <c r="O251" i="9"/>
  <c r="N159" i="9"/>
  <c r="O159" i="9" s="1"/>
  <c r="N165" i="9"/>
  <c r="O165" i="9" s="1"/>
  <c r="N222" i="9"/>
  <c r="O222" i="9" s="1"/>
  <c r="N247" i="9"/>
  <c r="O247" i="9" s="1"/>
  <c r="N252" i="9"/>
  <c r="O252" i="9" s="1"/>
  <c r="N257" i="9"/>
  <c r="O257" i="9" s="1"/>
  <c r="J263" i="9"/>
  <c r="N263" i="9" s="1"/>
  <c r="O263" i="9" s="1"/>
  <c r="N281" i="9"/>
  <c r="O281" i="9" s="1"/>
  <c r="N236" i="9"/>
  <c r="O236" i="9" s="1"/>
  <c r="L264" i="9"/>
  <c r="J264" i="9"/>
  <c r="L274" i="9"/>
  <c r="J274" i="9"/>
  <c r="N288" i="9"/>
  <c r="O288" i="9" s="1"/>
  <c r="N294" i="9"/>
  <c r="O294" i="9" s="1"/>
  <c r="N331" i="9"/>
  <c r="O331" i="9" s="1"/>
  <c r="N378" i="9"/>
  <c r="O378" i="9" s="1"/>
  <c r="N418" i="9"/>
  <c r="O418" i="9" s="1"/>
  <c r="N289" i="9"/>
  <c r="O289" i="9" s="1"/>
  <c r="N295" i="9"/>
  <c r="O295" i="9" s="1"/>
  <c r="N302" i="9"/>
  <c r="O302" i="9" s="1"/>
  <c r="N375" i="9"/>
  <c r="O375" i="9" s="1"/>
  <c r="N404" i="9"/>
  <c r="O404" i="9" s="1"/>
  <c r="N463" i="9"/>
  <c r="O463" i="9" s="1"/>
  <c r="N475" i="9"/>
  <c r="O475" i="9" s="1"/>
  <c r="N480" i="9"/>
  <c r="O480" i="9" s="1"/>
  <c r="N486" i="9"/>
  <c r="O486" i="9" s="1"/>
  <c r="N491" i="9"/>
  <c r="O491" i="9" s="1"/>
  <c r="O492" i="9" s="1"/>
  <c r="N512" i="9"/>
  <c r="O512" i="9" s="1"/>
  <c r="N519" i="9"/>
  <c r="O519" i="9" s="1"/>
  <c r="N542" i="9"/>
  <c r="O542" i="9" s="1"/>
  <c r="O543" i="9" s="1"/>
  <c r="L560" i="9"/>
  <c r="J560" i="9"/>
  <c r="N564" i="9"/>
  <c r="O564" i="9" s="1"/>
  <c r="N570" i="9"/>
  <c r="O570" i="9" s="1"/>
  <c r="O571" i="9" s="1"/>
  <c r="N464" i="9"/>
  <c r="O464" i="9" s="1"/>
  <c r="N520" i="9"/>
  <c r="O520" i="9" s="1"/>
  <c r="N547" i="9"/>
  <c r="O547" i="9" s="1"/>
  <c r="N553" i="9"/>
  <c r="O553" i="9" s="1"/>
  <c r="N581" i="9"/>
  <c r="O581" i="9" s="1"/>
  <c r="N596" i="9"/>
  <c r="O596" i="9" s="1"/>
  <c r="N602" i="9"/>
  <c r="O602" i="9" s="1"/>
  <c r="N611" i="9"/>
  <c r="O611" i="9" s="1"/>
  <c r="N615" i="9"/>
  <c r="O615" i="9" s="1"/>
  <c r="O616" i="9" s="1"/>
  <c r="N548" i="9"/>
  <c r="O548" i="9" s="1"/>
  <c r="N554" i="9"/>
  <c r="O554" i="9" s="1"/>
  <c r="N576" i="9"/>
  <c r="O576" i="9" s="1"/>
  <c r="N587" i="9"/>
  <c r="O587" i="9" s="1"/>
  <c r="N593" i="9"/>
  <c r="O593" i="9" s="1"/>
  <c r="N603" i="9"/>
  <c r="O603" i="9" s="1"/>
  <c r="N608" i="9"/>
  <c r="O608" i="9" s="1"/>
  <c r="O205" i="12" l="1"/>
  <c r="O478" i="12" s="1"/>
  <c r="O279" i="10"/>
  <c r="O74" i="10"/>
  <c r="O153" i="10"/>
  <c r="O265" i="10"/>
  <c r="O372" i="10"/>
  <c r="O289" i="10"/>
  <c r="O414" i="10"/>
  <c r="O169" i="10"/>
  <c r="O123" i="10"/>
  <c r="O309" i="10"/>
  <c r="O263" i="10"/>
  <c r="O192" i="10"/>
  <c r="O139" i="10"/>
  <c r="O333" i="10"/>
  <c r="O163" i="10"/>
  <c r="O185" i="10"/>
  <c r="O400" i="10"/>
  <c r="O224" i="10"/>
  <c r="O181" i="10"/>
  <c r="O52" i="10"/>
  <c r="O251" i="10"/>
  <c r="O214" i="10"/>
  <c r="O41" i="10"/>
  <c r="O33" i="10"/>
  <c r="O267" i="10"/>
  <c r="O243" i="10"/>
  <c r="O157" i="10"/>
  <c r="O119" i="10"/>
  <c r="O47" i="10"/>
  <c r="O430" i="10"/>
  <c r="O49" i="10"/>
  <c r="O60" i="10"/>
  <c r="O151" i="10"/>
  <c r="O313" i="10"/>
  <c r="O388" i="10"/>
  <c r="O396" i="10"/>
  <c r="O390" i="10"/>
  <c r="O291" i="10"/>
  <c r="O255" i="10"/>
  <c r="O342" i="10"/>
  <c r="O222" i="10"/>
  <c r="O348" i="10"/>
  <c r="O283" i="10"/>
  <c r="O134" i="10"/>
  <c r="O167" i="10"/>
  <c r="O99" i="10"/>
  <c r="O235" i="10"/>
  <c r="O29" i="10"/>
  <c r="O129" i="10"/>
  <c r="O161" i="10"/>
  <c r="O72" i="10"/>
  <c r="O88" i="10"/>
  <c r="O103" i="10"/>
  <c r="O237" i="10"/>
  <c r="O78" i="10"/>
  <c r="O111" i="10"/>
  <c r="O424" i="10"/>
  <c r="O329" i="10"/>
  <c r="O149" i="10"/>
  <c r="O86" i="10"/>
  <c r="O293" i="10"/>
  <c r="O196" i="10"/>
  <c r="O155" i="10"/>
  <c r="O70" i="10"/>
  <c r="O406" i="10"/>
  <c r="O340" i="10"/>
  <c r="O392" i="10"/>
  <c r="O233" i="10"/>
  <c r="O206" i="10"/>
  <c r="O127" i="10"/>
  <c r="O281" i="10"/>
  <c r="O210" i="10"/>
  <c r="O344" i="10"/>
  <c r="O113" i="10"/>
  <c r="O45" i="10"/>
  <c r="O383" i="10"/>
  <c r="O58" i="10"/>
  <c r="O323" i="10"/>
  <c r="O132" i="10"/>
  <c r="O143" i="10"/>
  <c r="O177" i="10"/>
  <c r="O66" i="10"/>
  <c r="O358" i="10"/>
  <c r="O408" i="10"/>
  <c r="O321" i="10"/>
  <c r="O368" i="10"/>
  <c r="O249" i="10"/>
  <c r="O137" i="10"/>
  <c r="O379" i="10"/>
  <c r="O220" i="10"/>
  <c r="O194" i="10"/>
  <c r="O420" i="10"/>
  <c r="O398" i="10"/>
  <c r="O239" i="10"/>
  <c r="O141" i="10"/>
  <c r="O17" i="10"/>
  <c r="O311" i="10"/>
  <c r="O82" i="10"/>
  <c r="O394" i="10"/>
  <c r="O336" i="10"/>
  <c r="O76" i="10"/>
  <c r="O360" i="10"/>
  <c r="O275" i="10"/>
  <c r="O54" i="10"/>
  <c r="O39" i="10"/>
  <c r="O418" i="10"/>
  <c r="O187" i="10"/>
  <c r="O15" i="10"/>
  <c r="O370" i="10"/>
  <c r="O171" i="10"/>
  <c r="O105" i="10"/>
  <c r="O31" i="10"/>
  <c r="O416" i="10"/>
  <c r="O374" i="10"/>
  <c r="O356" i="10"/>
  <c r="O208" i="10"/>
  <c r="O307" i="10"/>
  <c r="O107" i="10"/>
  <c r="O352" i="10"/>
  <c r="O441" i="10"/>
  <c r="O241" i="10"/>
  <c r="O179" i="10"/>
  <c r="O305" i="10"/>
  <c r="O56" i="10"/>
  <c r="O325" i="10"/>
  <c r="O298" i="10"/>
  <c r="O84" i="10"/>
  <c r="O147" i="10"/>
  <c r="O37" i="10"/>
  <c r="O212" i="10"/>
  <c r="O117" i="10"/>
  <c r="O410" i="10"/>
  <c r="O261" i="10"/>
  <c r="O202" i="10"/>
  <c r="O64" i="10"/>
  <c r="O27" i="10"/>
  <c r="O296" i="10"/>
  <c r="O200" i="10"/>
  <c r="O259" i="10"/>
  <c r="O183" i="10"/>
  <c r="O245" i="10"/>
  <c r="O204" i="10"/>
  <c r="O109" i="10"/>
  <c r="O68" i="10"/>
  <c r="O315" i="10"/>
  <c r="O302" i="10"/>
  <c r="O434" i="10"/>
  <c r="O159" i="10"/>
  <c r="O317" i="10"/>
  <c r="O338" i="10"/>
  <c r="O381" i="10"/>
  <c r="O287" i="10"/>
  <c r="O227" i="10"/>
  <c r="O198" i="10"/>
  <c r="O94" i="10"/>
  <c r="O92" i="10"/>
  <c r="O366" i="10"/>
  <c r="O247" i="10"/>
  <c r="O272" i="10"/>
  <c r="O125" i="10"/>
  <c r="O145" i="10"/>
  <c r="O43" i="10"/>
  <c r="O436" i="10"/>
  <c r="O422" i="10"/>
  <c r="O402" i="10"/>
  <c r="O386" i="10"/>
  <c r="O364" i="10"/>
  <c r="O354" i="10"/>
  <c r="O331" i="10"/>
  <c r="N299" i="10"/>
  <c r="O299" i="10" s="1"/>
  <c r="O190" i="10"/>
  <c r="O175" i="10"/>
  <c r="O97" i="10"/>
  <c r="O80" i="10"/>
  <c r="O277" i="10"/>
  <c r="O362" i="10"/>
  <c r="O285" i="10"/>
  <c r="O229" i="10"/>
  <c r="O121" i="10"/>
  <c r="O101" i="10"/>
  <c r="O35" i="10"/>
  <c r="O25" i="10"/>
  <c r="O13" i="10"/>
  <c r="O253" i="10"/>
  <c r="O23" i="10"/>
  <c r="O438" i="10"/>
  <c r="O428" i="10"/>
  <c r="O412" i="10"/>
  <c r="O404" i="10"/>
  <c r="O269" i="10"/>
  <c r="O231" i="10"/>
  <c r="O216" i="10"/>
  <c r="O21" i="10"/>
  <c r="O11" i="10"/>
  <c r="O173" i="10"/>
  <c r="O432" i="10"/>
  <c r="O377" i="10"/>
  <c r="O346" i="10"/>
  <c r="O350" i="10"/>
  <c r="O327" i="10"/>
  <c r="O90" i="10"/>
  <c r="O19" i="10"/>
  <c r="O426" i="10"/>
  <c r="O165" i="10"/>
  <c r="O258" i="9"/>
  <c r="O195" i="9"/>
  <c r="O569" i="9"/>
  <c r="O340" i="9"/>
  <c r="O243" i="9"/>
  <c r="O574" i="9"/>
  <c r="O358" i="9"/>
  <c r="O413" i="9"/>
  <c r="O559" i="9"/>
  <c r="O406" i="9"/>
  <c r="O345" i="9"/>
  <c r="O79" i="9"/>
  <c r="O322" i="9"/>
  <c r="O317" i="9"/>
  <c r="O533" i="9"/>
  <c r="O58" i="9"/>
  <c r="O434" i="9"/>
  <c r="O164" i="9"/>
  <c r="O51" i="9"/>
  <c r="O37" i="9"/>
  <c r="O592" i="9"/>
  <c r="O454" i="9"/>
  <c r="O536" i="9"/>
  <c r="O580" i="9"/>
  <c r="O72" i="9"/>
  <c r="O206" i="9"/>
  <c r="O40" i="9"/>
  <c r="O19" i="9"/>
  <c r="O185" i="9"/>
  <c r="O240" i="9"/>
  <c r="O151" i="9"/>
  <c r="O518" i="9"/>
  <c r="O104" i="9"/>
  <c r="O586" i="9"/>
  <c r="O461" i="9"/>
  <c r="O27" i="9"/>
  <c r="O55" i="9"/>
  <c r="O190" i="9"/>
  <c r="O115" i="9"/>
  <c r="O485" i="9"/>
  <c r="O234" i="9"/>
  <c r="O34" i="9"/>
  <c r="O198" i="9"/>
  <c r="O92" i="9"/>
  <c r="O500" i="9"/>
  <c r="O352" i="9"/>
  <c r="O246" i="9"/>
  <c r="O524" i="9"/>
  <c r="O530" i="9"/>
  <c r="O396" i="9"/>
  <c r="O382" i="9"/>
  <c r="O88" i="9"/>
  <c r="O301" i="9"/>
  <c r="O438" i="9"/>
  <c r="O328" i="9"/>
  <c r="O174" i="9"/>
  <c r="O527" i="9"/>
  <c r="O332" i="9"/>
  <c r="O443" i="9"/>
  <c r="O231" i="9"/>
  <c r="O226" i="9"/>
  <c r="O16" i="9"/>
  <c r="O409" i="9"/>
  <c r="O607" i="9"/>
  <c r="O374" i="9"/>
  <c r="O203" i="9"/>
  <c r="O147" i="9"/>
  <c r="O286" i="9"/>
  <c r="O566" i="9"/>
  <c r="O416" i="9"/>
  <c r="O392" i="9"/>
  <c r="O154" i="9"/>
  <c r="O95" i="9"/>
  <c r="O119" i="9"/>
  <c r="O110" i="9"/>
  <c r="O546" i="9"/>
  <c r="O46" i="9"/>
  <c r="O477" i="9"/>
  <c r="O472" i="9"/>
  <c r="O31" i="9"/>
  <c r="O210" i="9"/>
  <c r="O61" i="9"/>
  <c r="O388" i="9"/>
  <c r="O577" i="9"/>
  <c r="O290" i="9"/>
  <c r="O495" i="9"/>
  <c r="O465" i="9"/>
  <c r="O270" i="9"/>
  <c r="O107" i="9"/>
  <c r="O82" i="9"/>
  <c r="O138" i="9"/>
  <c r="O310" i="9"/>
  <c r="O362" i="9"/>
  <c r="O482" i="9"/>
  <c r="O297" i="9"/>
  <c r="O282" i="9"/>
  <c r="O458" i="9"/>
  <c r="O100" i="9"/>
  <c r="O142" i="9"/>
  <c r="O262" i="9"/>
  <c r="O273" i="9"/>
  <c r="N264" i="9"/>
  <c r="O264" i="9" s="1"/>
  <c r="O265" i="9" s="1"/>
  <c r="O348" i="9"/>
  <c r="O337" i="9"/>
  <c r="O178" i="9"/>
  <c r="O293" i="9"/>
  <c r="O237" i="9"/>
  <c r="O24" i="9"/>
  <c r="O428" i="9"/>
  <c r="O403" i="9"/>
  <c r="O65" i="9"/>
  <c r="O513" i="9"/>
  <c r="O488" i="9"/>
  <c r="O419" i="9"/>
  <c r="O325" i="9"/>
  <c r="O223" i="9"/>
  <c r="O161" i="9"/>
  <c r="O552" i="9"/>
  <c r="O507" i="9"/>
  <c r="O541" i="9"/>
  <c r="O68" i="9"/>
  <c r="O355" i="9"/>
  <c r="O509" i="9"/>
  <c r="O279" i="9"/>
  <c r="O181" i="9"/>
  <c r="O134" i="9"/>
  <c r="O97" i="9"/>
  <c r="O75" i="9"/>
  <c r="O11" i="9"/>
  <c r="O583" i="9"/>
  <c r="O556" i="9"/>
  <c r="N560" i="9"/>
  <c r="O560" i="9" s="1"/>
  <c r="O562" i="9" s="1"/>
  <c r="O379" i="9"/>
  <c r="O305" i="9"/>
  <c r="N274" i="9"/>
  <c r="O274" i="9" s="1"/>
  <c r="O275" i="9" s="1"/>
  <c r="O253" i="9"/>
  <c r="O22" i="9"/>
  <c r="O610" i="9"/>
  <c r="O589" i="9"/>
  <c r="O612" i="9"/>
  <c r="O598" i="9"/>
  <c r="O549" i="9"/>
  <c r="O249" i="9"/>
  <c r="O167" i="9"/>
  <c r="O604" i="9"/>
  <c r="O521" i="9"/>
  <c r="O595" i="9"/>
  <c r="O300" i="10" l="1"/>
  <c r="O442" i="10"/>
  <c r="O629" i="9"/>
  <c r="L325" i="8"/>
  <c r="J325" i="8"/>
  <c r="M1113" i="8"/>
  <c r="L1112" i="8"/>
  <c r="J1112" i="8"/>
  <c r="M1111" i="8"/>
  <c r="L1110" i="8"/>
  <c r="J1110" i="8"/>
  <c r="M1109" i="8"/>
  <c r="L1108" i="8"/>
  <c r="J1108" i="8"/>
  <c r="M1107" i="8"/>
  <c r="L1106" i="8"/>
  <c r="J1106" i="8"/>
  <c r="M1105" i="8"/>
  <c r="L1104" i="8"/>
  <c r="J1104" i="8"/>
  <c r="M1103" i="8"/>
  <c r="L1102" i="8"/>
  <c r="J1102" i="8"/>
  <c r="M1101" i="8"/>
  <c r="L1100" i="8"/>
  <c r="J1100" i="8"/>
  <c r="M1099" i="8"/>
  <c r="L1098" i="8"/>
  <c r="J1098" i="8"/>
  <c r="L1097" i="8"/>
  <c r="J1097" i="8"/>
  <c r="L1096" i="8"/>
  <c r="J1096" i="8"/>
  <c r="L1095" i="8"/>
  <c r="J1095" i="8"/>
  <c r="M1094" i="8"/>
  <c r="L1093" i="8"/>
  <c r="J1093" i="8"/>
  <c r="L1092" i="8"/>
  <c r="J1092" i="8"/>
  <c r="L1091" i="8"/>
  <c r="J1091" i="8"/>
  <c r="L1090" i="8"/>
  <c r="J1090" i="8"/>
  <c r="M1089" i="8"/>
  <c r="L1088" i="8"/>
  <c r="J1088" i="8"/>
  <c r="L1087" i="8"/>
  <c r="J1087" i="8"/>
  <c r="L1086" i="8"/>
  <c r="J1086" i="8"/>
  <c r="L1085" i="8"/>
  <c r="J1085" i="8"/>
  <c r="M1084" i="8"/>
  <c r="L1083" i="8"/>
  <c r="J1083" i="8"/>
  <c r="L1082" i="8"/>
  <c r="J1082" i="8"/>
  <c r="L1081" i="8"/>
  <c r="J1081" i="8"/>
  <c r="L1080" i="8"/>
  <c r="J1080" i="8"/>
  <c r="M1079" i="8"/>
  <c r="L1078" i="8"/>
  <c r="J1078" i="8"/>
  <c r="L1077" i="8"/>
  <c r="J1077" i="8"/>
  <c r="L1076" i="8"/>
  <c r="J1076" i="8"/>
  <c r="L1075" i="8"/>
  <c r="J1075" i="8"/>
  <c r="M1074" i="8"/>
  <c r="L1073" i="8"/>
  <c r="J1073" i="8"/>
  <c r="L1072" i="8"/>
  <c r="J1072" i="8"/>
  <c r="L1071" i="8"/>
  <c r="J1071" i="8"/>
  <c r="L1070" i="8"/>
  <c r="J1070" i="8"/>
  <c r="M1069" i="8"/>
  <c r="L1068" i="8"/>
  <c r="J1068" i="8"/>
  <c r="L1067" i="8"/>
  <c r="J1067" i="8"/>
  <c r="L1066" i="8"/>
  <c r="J1066" i="8"/>
  <c r="L1065" i="8"/>
  <c r="J1065" i="8"/>
  <c r="M1064" i="8"/>
  <c r="L1063" i="8"/>
  <c r="J1063" i="8"/>
  <c r="L1062" i="8"/>
  <c r="J1062" i="8"/>
  <c r="L1061" i="8"/>
  <c r="J1061" i="8"/>
  <c r="L1060" i="8"/>
  <c r="J1060" i="8"/>
  <c r="M1059" i="8"/>
  <c r="L1058" i="8"/>
  <c r="J1058" i="8"/>
  <c r="L1056" i="8"/>
  <c r="J1056" i="8"/>
  <c r="L1055" i="8"/>
  <c r="J1055" i="8"/>
  <c r="L1054" i="8"/>
  <c r="J1054" i="8"/>
  <c r="M1053" i="8"/>
  <c r="L1052" i="8"/>
  <c r="J1052" i="8"/>
  <c r="L1051" i="8"/>
  <c r="J1051" i="8"/>
  <c r="L1050" i="8"/>
  <c r="J1050" i="8"/>
  <c r="L1049" i="8"/>
  <c r="J1049" i="8"/>
  <c r="M1048" i="8"/>
  <c r="L1047" i="8"/>
  <c r="J1047" i="8"/>
  <c r="L1046" i="8"/>
  <c r="J1046" i="8"/>
  <c r="L1045" i="8"/>
  <c r="J1045" i="8"/>
  <c r="L1044" i="8"/>
  <c r="J1044" i="8"/>
  <c r="M1043" i="8"/>
  <c r="L1042" i="8"/>
  <c r="J1042" i="8"/>
  <c r="L1041" i="8"/>
  <c r="J1041" i="8"/>
  <c r="L1040" i="8"/>
  <c r="J1040" i="8"/>
  <c r="L1039" i="8"/>
  <c r="J1039" i="8"/>
  <c r="M1038" i="8"/>
  <c r="L1037" i="8"/>
  <c r="J1037" i="8"/>
  <c r="L1036" i="8"/>
  <c r="J1036" i="8"/>
  <c r="L1035" i="8"/>
  <c r="J1035" i="8"/>
  <c r="L1034" i="8"/>
  <c r="J1034" i="8"/>
  <c r="M1033" i="8"/>
  <c r="L1032" i="8"/>
  <c r="J1032" i="8"/>
  <c r="L1031" i="8"/>
  <c r="J1031" i="8"/>
  <c r="L1030" i="8"/>
  <c r="J1030" i="8"/>
  <c r="L1029" i="8"/>
  <c r="J1029" i="8"/>
  <c r="M1028" i="8"/>
  <c r="L1027" i="8"/>
  <c r="J1027" i="8"/>
  <c r="E1026" i="8"/>
  <c r="J1026" i="8" s="1"/>
  <c r="E1025" i="8"/>
  <c r="L1025" i="8" s="1"/>
  <c r="M1024" i="8"/>
  <c r="L1023" i="8"/>
  <c r="J1023" i="8"/>
  <c r="L1022" i="8"/>
  <c r="J1022" i="8"/>
  <c r="L1021" i="8"/>
  <c r="J1021" i="8"/>
  <c r="L1020" i="8"/>
  <c r="J1020" i="8"/>
  <c r="M1019" i="8"/>
  <c r="L1018" i="8"/>
  <c r="J1018" i="8"/>
  <c r="L1017" i="8"/>
  <c r="J1017" i="8"/>
  <c r="L1016" i="8"/>
  <c r="J1016" i="8"/>
  <c r="M1015" i="8"/>
  <c r="L1014" i="8"/>
  <c r="J1014" i="8"/>
  <c r="L1013" i="8"/>
  <c r="J1013" i="8"/>
  <c r="L1012" i="8"/>
  <c r="J1012" i="8"/>
  <c r="L1011" i="8"/>
  <c r="J1011" i="8"/>
  <c r="M1010" i="8"/>
  <c r="L1009" i="8"/>
  <c r="J1009" i="8"/>
  <c r="L1008" i="8"/>
  <c r="J1008" i="8"/>
  <c r="L1007" i="8"/>
  <c r="J1007" i="8"/>
  <c r="L1006" i="8"/>
  <c r="J1006" i="8"/>
  <c r="L1005" i="8"/>
  <c r="J1005" i="8"/>
  <c r="M1004" i="8"/>
  <c r="L1003" i="8"/>
  <c r="J1003" i="8"/>
  <c r="L1002" i="8"/>
  <c r="J1002" i="8"/>
  <c r="L1001" i="8"/>
  <c r="J1001" i="8"/>
  <c r="H1000" i="8"/>
  <c r="J1000" i="8" s="1"/>
  <c r="M999" i="8"/>
  <c r="L998" i="8"/>
  <c r="J998" i="8"/>
  <c r="L997" i="8"/>
  <c r="J997" i="8"/>
  <c r="L996" i="8"/>
  <c r="J996" i="8"/>
  <c r="L995" i="8"/>
  <c r="J995" i="8"/>
  <c r="M994" i="8"/>
  <c r="L993" i="8"/>
  <c r="J993" i="8"/>
  <c r="L992" i="8"/>
  <c r="J992" i="8"/>
  <c r="L991" i="8"/>
  <c r="J991" i="8"/>
  <c r="L990" i="8"/>
  <c r="J990" i="8"/>
  <c r="L989" i="8"/>
  <c r="J989" i="8"/>
  <c r="M988" i="8"/>
  <c r="L987" i="8"/>
  <c r="J987" i="8"/>
  <c r="L986" i="8"/>
  <c r="J986" i="8"/>
  <c r="L985" i="8"/>
  <c r="J985" i="8"/>
  <c r="L984" i="8"/>
  <c r="J984" i="8"/>
  <c r="M983" i="8"/>
  <c r="L982" i="8"/>
  <c r="J982" i="8"/>
  <c r="L981" i="8"/>
  <c r="J981" i="8"/>
  <c r="L980" i="8"/>
  <c r="J980" i="8"/>
  <c r="L979" i="8"/>
  <c r="J979" i="8"/>
  <c r="M978" i="8"/>
  <c r="L977" i="8"/>
  <c r="J977" i="8"/>
  <c r="L976" i="8"/>
  <c r="J976" i="8"/>
  <c r="L975" i="8"/>
  <c r="J975" i="8"/>
  <c r="L974" i="8"/>
  <c r="J974" i="8"/>
  <c r="L973" i="8"/>
  <c r="J973" i="8"/>
  <c r="M972" i="8"/>
  <c r="L971" i="8"/>
  <c r="J971" i="8"/>
  <c r="L970" i="8"/>
  <c r="J970" i="8"/>
  <c r="L969" i="8"/>
  <c r="J969" i="8"/>
  <c r="M968" i="8"/>
  <c r="L967" i="8"/>
  <c r="J967" i="8"/>
  <c r="L966" i="8"/>
  <c r="J966" i="8"/>
  <c r="L965" i="8"/>
  <c r="J965" i="8"/>
  <c r="L964" i="8"/>
  <c r="J964" i="8"/>
  <c r="M963" i="8"/>
  <c r="L962" i="8"/>
  <c r="J962" i="8"/>
  <c r="L961" i="8"/>
  <c r="J961" i="8"/>
  <c r="L960" i="8"/>
  <c r="J960" i="8"/>
  <c r="L959" i="8"/>
  <c r="J959" i="8"/>
  <c r="M958" i="8"/>
  <c r="L957" i="8"/>
  <c r="J957" i="8"/>
  <c r="L956" i="8"/>
  <c r="J956" i="8"/>
  <c r="L955" i="8"/>
  <c r="J955" i="8"/>
  <c r="L954" i="8"/>
  <c r="J954" i="8"/>
  <c r="M953" i="8"/>
  <c r="L952" i="8"/>
  <c r="J952" i="8"/>
  <c r="L951" i="8"/>
  <c r="J951" i="8"/>
  <c r="L950" i="8"/>
  <c r="J950" i="8"/>
  <c r="L949" i="8"/>
  <c r="J949" i="8"/>
  <c r="M948" i="8"/>
  <c r="L947" i="8"/>
  <c r="J947" i="8"/>
  <c r="L946" i="8"/>
  <c r="J946" i="8"/>
  <c r="L945" i="8"/>
  <c r="J945" i="8"/>
  <c r="L944" i="8"/>
  <c r="J944" i="8"/>
  <c r="M943" i="8"/>
  <c r="L942" i="8"/>
  <c r="J942" i="8"/>
  <c r="L941" i="8"/>
  <c r="J941" i="8"/>
  <c r="L940" i="8"/>
  <c r="J940" i="8"/>
  <c r="L939" i="8"/>
  <c r="J939" i="8"/>
  <c r="L938" i="8"/>
  <c r="J938" i="8"/>
  <c r="M937" i="8"/>
  <c r="L936" i="8"/>
  <c r="J936" i="8"/>
  <c r="L935" i="8"/>
  <c r="J935" i="8"/>
  <c r="L934" i="8"/>
  <c r="J934" i="8"/>
  <c r="L933" i="8"/>
  <c r="J933" i="8"/>
  <c r="M932" i="8"/>
  <c r="L931" i="8"/>
  <c r="J931" i="8"/>
  <c r="L930" i="8"/>
  <c r="J930" i="8"/>
  <c r="L929" i="8"/>
  <c r="J929" i="8"/>
  <c r="L928" i="8"/>
  <c r="J928" i="8"/>
  <c r="M927" i="8"/>
  <c r="L926" i="8"/>
  <c r="J926" i="8"/>
  <c r="L925" i="8"/>
  <c r="J925" i="8"/>
  <c r="L924" i="8"/>
  <c r="J924" i="8"/>
  <c r="L923" i="8"/>
  <c r="J923" i="8"/>
  <c r="M922" i="8"/>
  <c r="L921" i="8"/>
  <c r="J921" i="8"/>
  <c r="L920" i="8"/>
  <c r="J920" i="8"/>
  <c r="L919" i="8"/>
  <c r="J919" i="8"/>
  <c r="M918" i="8"/>
  <c r="L917" i="8"/>
  <c r="J917" i="8"/>
  <c r="L916" i="8"/>
  <c r="J916" i="8"/>
  <c r="L915" i="8"/>
  <c r="J915" i="8"/>
  <c r="L914" i="8"/>
  <c r="J914" i="8"/>
  <c r="L913" i="8"/>
  <c r="J913" i="8"/>
  <c r="M912" i="8"/>
  <c r="L911" i="8"/>
  <c r="J911" i="8"/>
  <c r="E910" i="8"/>
  <c r="L910" i="8" s="1"/>
  <c r="E909" i="8"/>
  <c r="L909" i="8" s="1"/>
  <c r="E908" i="8"/>
  <c r="J908" i="8" s="1"/>
  <c r="M907" i="8"/>
  <c r="L906" i="8"/>
  <c r="J906" i="8"/>
  <c r="L905" i="8"/>
  <c r="J905" i="8"/>
  <c r="L904" i="8"/>
  <c r="J904" i="8"/>
  <c r="L903" i="8"/>
  <c r="J903" i="8"/>
  <c r="L902" i="8"/>
  <c r="J902" i="8"/>
  <c r="M901" i="8"/>
  <c r="L900" i="8"/>
  <c r="J900" i="8"/>
  <c r="L899" i="8"/>
  <c r="J899" i="8"/>
  <c r="L898" i="8"/>
  <c r="J898" i="8"/>
  <c r="L897" i="8"/>
  <c r="J897" i="8"/>
  <c r="M896" i="8"/>
  <c r="L895" i="8"/>
  <c r="J895" i="8"/>
  <c r="L894" i="8"/>
  <c r="J894" i="8"/>
  <c r="L893" i="8"/>
  <c r="J893" i="8"/>
  <c r="L892" i="8"/>
  <c r="J892" i="8"/>
  <c r="M891" i="8"/>
  <c r="L890" i="8"/>
  <c r="J890" i="8"/>
  <c r="L889" i="8"/>
  <c r="J889" i="8"/>
  <c r="L888" i="8"/>
  <c r="J888" i="8"/>
  <c r="L887" i="8"/>
  <c r="J887" i="8"/>
  <c r="M886" i="8"/>
  <c r="L885" i="8"/>
  <c r="J885" i="8"/>
  <c r="L884" i="8"/>
  <c r="J884" i="8"/>
  <c r="L883" i="8"/>
  <c r="J883" i="8"/>
  <c r="L882" i="8"/>
  <c r="J882" i="8"/>
  <c r="M881" i="8"/>
  <c r="L880" i="8"/>
  <c r="J880" i="8"/>
  <c r="L879" i="8"/>
  <c r="J879" i="8"/>
  <c r="L878" i="8"/>
  <c r="J878" i="8"/>
  <c r="M877" i="8"/>
  <c r="L876" i="8"/>
  <c r="J876" i="8"/>
  <c r="L875" i="8"/>
  <c r="J875" i="8"/>
  <c r="L874" i="8"/>
  <c r="J874" i="8"/>
  <c r="M873" i="8"/>
  <c r="L872" i="8"/>
  <c r="J872" i="8"/>
  <c r="L871" i="8"/>
  <c r="J871" i="8"/>
  <c r="L870" i="8"/>
  <c r="J870" i="8"/>
  <c r="L869" i="8"/>
  <c r="J869" i="8"/>
  <c r="M868" i="8"/>
  <c r="L867" i="8"/>
  <c r="J867" i="8"/>
  <c r="L866" i="8"/>
  <c r="J866" i="8"/>
  <c r="L865" i="8"/>
  <c r="J865" i="8"/>
  <c r="L864" i="8"/>
  <c r="J864" i="8"/>
  <c r="L863" i="8"/>
  <c r="J863" i="8"/>
  <c r="M862" i="8"/>
  <c r="L861" i="8"/>
  <c r="J861" i="8"/>
  <c r="L860" i="8"/>
  <c r="J860" i="8"/>
  <c r="L859" i="8"/>
  <c r="J859" i="8"/>
  <c r="L858" i="8"/>
  <c r="J858" i="8"/>
  <c r="M857" i="8"/>
  <c r="L856" i="8"/>
  <c r="J856" i="8"/>
  <c r="E855" i="8"/>
  <c r="L855" i="8" s="1"/>
  <c r="E854" i="8"/>
  <c r="J854" i="8" s="1"/>
  <c r="E853" i="8"/>
  <c r="J853" i="8" s="1"/>
  <c r="M852" i="8"/>
  <c r="L851" i="8"/>
  <c r="J851" i="8"/>
  <c r="L850" i="8"/>
  <c r="J850" i="8"/>
  <c r="L849" i="8"/>
  <c r="J849" i="8"/>
  <c r="L848" i="8"/>
  <c r="J848" i="8"/>
  <c r="M847" i="8"/>
  <c r="L846" i="8"/>
  <c r="J846" i="8"/>
  <c r="L845" i="8"/>
  <c r="J845" i="8"/>
  <c r="L844" i="8"/>
  <c r="J844" i="8"/>
  <c r="L843" i="8"/>
  <c r="J843" i="8"/>
  <c r="M842" i="8"/>
  <c r="L841" i="8"/>
  <c r="J841" i="8"/>
  <c r="L840" i="8"/>
  <c r="J840" i="8"/>
  <c r="L839" i="8"/>
  <c r="J839" i="8"/>
  <c r="L838" i="8"/>
  <c r="J838" i="8"/>
  <c r="L837" i="8"/>
  <c r="J837" i="8"/>
  <c r="L836" i="8"/>
  <c r="J836" i="8"/>
  <c r="M835" i="8"/>
  <c r="L834" i="8"/>
  <c r="J834" i="8"/>
  <c r="L833" i="8"/>
  <c r="J833" i="8"/>
  <c r="L832" i="8"/>
  <c r="J832" i="8"/>
  <c r="M831" i="8"/>
  <c r="E830" i="8"/>
  <c r="J830" i="8" s="1"/>
  <c r="L829" i="8"/>
  <c r="J829" i="8"/>
  <c r="L828" i="8"/>
  <c r="J828" i="8"/>
  <c r="L827" i="8"/>
  <c r="J827" i="8"/>
  <c r="M826" i="8"/>
  <c r="L825" i="8"/>
  <c r="J825" i="8"/>
  <c r="L824" i="8"/>
  <c r="J824" i="8"/>
  <c r="L823" i="8"/>
  <c r="J823" i="8"/>
  <c r="L822" i="8"/>
  <c r="J822" i="8"/>
  <c r="L821" i="8"/>
  <c r="J821" i="8"/>
  <c r="M820" i="8"/>
  <c r="L819" i="8"/>
  <c r="J819" i="8"/>
  <c r="L818" i="8"/>
  <c r="J818" i="8"/>
  <c r="L817" i="8"/>
  <c r="J817" i="8"/>
  <c r="L816" i="8"/>
  <c r="J816" i="8"/>
  <c r="M815" i="8"/>
  <c r="L814" i="8"/>
  <c r="J814" i="8"/>
  <c r="L813" i="8"/>
  <c r="J813" i="8"/>
  <c r="L812" i="8"/>
  <c r="J812" i="8"/>
  <c r="L811" i="8"/>
  <c r="J811" i="8"/>
  <c r="L810" i="8"/>
  <c r="J810" i="8"/>
  <c r="M809" i="8"/>
  <c r="L808" i="8"/>
  <c r="J808" i="8"/>
  <c r="L807" i="8"/>
  <c r="J807" i="8"/>
  <c r="L806" i="8"/>
  <c r="J806" i="8"/>
  <c r="L805" i="8"/>
  <c r="J805" i="8"/>
  <c r="L804" i="8"/>
  <c r="J804" i="8"/>
  <c r="M803" i="8"/>
  <c r="L802" i="8"/>
  <c r="J802" i="8"/>
  <c r="L801" i="8"/>
  <c r="J801" i="8"/>
  <c r="L800" i="8"/>
  <c r="J800" i="8"/>
  <c r="L799" i="8"/>
  <c r="J799" i="8"/>
  <c r="M798" i="8"/>
  <c r="L797" i="8"/>
  <c r="J797" i="8"/>
  <c r="L796" i="8"/>
  <c r="J796" i="8"/>
  <c r="M795" i="8"/>
  <c r="L794" i="8"/>
  <c r="J794" i="8"/>
  <c r="L793" i="8"/>
  <c r="J793" i="8"/>
  <c r="L792" i="8"/>
  <c r="J792" i="8"/>
  <c r="M791" i="8"/>
  <c r="L790" i="8"/>
  <c r="J790" i="8"/>
  <c r="L789" i="8"/>
  <c r="J789" i="8"/>
  <c r="L788" i="8"/>
  <c r="J788" i="8"/>
  <c r="L787" i="8"/>
  <c r="J787" i="8"/>
  <c r="M786" i="8"/>
  <c r="L785" i="8"/>
  <c r="J785" i="8"/>
  <c r="L784" i="8"/>
  <c r="J784" i="8"/>
  <c r="L783" i="8"/>
  <c r="J783" i="8"/>
  <c r="L782" i="8"/>
  <c r="J782" i="8"/>
  <c r="M781" i="8"/>
  <c r="L780" i="8"/>
  <c r="J780" i="8"/>
  <c r="L779" i="8"/>
  <c r="J779" i="8"/>
  <c r="L778" i="8"/>
  <c r="J778" i="8"/>
  <c r="M777" i="8"/>
  <c r="L776" i="8"/>
  <c r="J776" i="8"/>
  <c r="L775" i="8"/>
  <c r="J775" i="8"/>
  <c r="L774" i="8"/>
  <c r="J774" i="8"/>
  <c r="L773" i="8"/>
  <c r="J773" i="8"/>
  <c r="L772" i="8"/>
  <c r="J772" i="8"/>
  <c r="M771" i="8"/>
  <c r="L770" i="8"/>
  <c r="J770" i="8"/>
  <c r="L769" i="8"/>
  <c r="J769" i="8"/>
  <c r="L768" i="8"/>
  <c r="J768" i="8"/>
  <c r="L767" i="8"/>
  <c r="J767" i="8"/>
  <c r="L766" i="8"/>
  <c r="J766" i="8"/>
  <c r="M765" i="8"/>
  <c r="L764" i="8"/>
  <c r="J764" i="8"/>
  <c r="L763" i="8"/>
  <c r="J763" i="8"/>
  <c r="L762" i="8"/>
  <c r="J762" i="8"/>
  <c r="L761" i="8"/>
  <c r="J761" i="8"/>
  <c r="M760" i="8"/>
  <c r="L759" i="8"/>
  <c r="J759" i="8"/>
  <c r="L758" i="8"/>
  <c r="J758" i="8"/>
  <c r="L757" i="8"/>
  <c r="J757" i="8"/>
  <c r="L755" i="8"/>
  <c r="J755" i="8"/>
  <c r="E754" i="8"/>
  <c r="L754" i="8" s="1"/>
  <c r="E753" i="8"/>
  <c r="J753" i="8" s="1"/>
  <c r="E752" i="8"/>
  <c r="L752" i="8" s="1"/>
  <c r="M751" i="8"/>
  <c r="L750" i="8"/>
  <c r="J750" i="8"/>
  <c r="L749" i="8"/>
  <c r="J749" i="8"/>
  <c r="M748" i="8"/>
  <c r="L747" i="8"/>
  <c r="J747" i="8"/>
  <c r="L746" i="8"/>
  <c r="J746" i="8"/>
  <c r="L745" i="8"/>
  <c r="J745" i="8"/>
  <c r="L744" i="8"/>
  <c r="J744" i="8"/>
  <c r="M743" i="8"/>
  <c r="L742" i="8"/>
  <c r="J742" i="8"/>
  <c r="L741" i="8"/>
  <c r="J741" i="8"/>
  <c r="L740" i="8"/>
  <c r="J740" i="8"/>
  <c r="L739" i="8"/>
  <c r="J739" i="8"/>
  <c r="L738" i="8"/>
  <c r="J738" i="8"/>
  <c r="M737" i="8"/>
  <c r="L736" i="8"/>
  <c r="J736" i="8"/>
  <c r="L735" i="8"/>
  <c r="J735" i="8"/>
  <c r="L734" i="8"/>
  <c r="J734" i="8"/>
  <c r="L733" i="8"/>
  <c r="J733" i="8"/>
  <c r="M732" i="8"/>
  <c r="L731" i="8"/>
  <c r="J731" i="8"/>
  <c r="L730" i="8"/>
  <c r="J730" i="8"/>
  <c r="L729" i="8"/>
  <c r="J729" i="8"/>
  <c r="L728" i="8"/>
  <c r="J728" i="8"/>
  <c r="L727" i="8"/>
  <c r="J727" i="8"/>
  <c r="M726" i="8"/>
  <c r="L725" i="8"/>
  <c r="J725" i="8"/>
  <c r="L724" i="8"/>
  <c r="J724" i="8"/>
  <c r="L723" i="8"/>
  <c r="J723" i="8"/>
  <c r="L722" i="8"/>
  <c r="J722" i="8"/>
  <c r="M721" i="8"/>
  <c r="L720" i="8"/>
  <c r="J720" i="8"/>
  <c r="L719" i="8"/>
  <c r="J719" i="8"/>
  <c r="L718" i="8"/>
  <c r="J718" i="8"/>
  <c r="L717" i="8"/>
  <c r="J717" i="8"/>
  <c r="M716" i="8"/>
  <c r="L715" i="8"/>
  <c r="J715" i="8"/>
  <c r="L714" i="8"/>
  <c r="J714" i="8"/>
  <c r="L713" i="8"/>
  <c r="J713" i="8"/>
  <c r="L712" i="8"/>
  <c r="J712" i="8"/>
  <c r="L711" i="8"/>
  <c r="J711" i="8"/>
  <c r="M710" i="8"/>
  <c r="L709" i="8"/>
  <c r="J709" i="8"/>
  <c r="L708" i="8"/>
  <c r="J708" i="8"/>
  <c r="L707" i="8"/>
  <c r="J707" i="8"/>
  <c r="L706" i="8"/>
  <c r="J706" i="8"/>
  <c r="M705" i="8"/>
  <c r="L704" i="8"/>
  <c r="J704" i="8"/>
  <c r="L703" i="8"/>
  <c r="J703" i="8"/>
  <c r="M702" i="8"/>
  <c r="L701" i="8"/>
  <c r="J701" i="8"/>
  <c r="L700" i="8"/>
  <c r="J700" i="8"/>
  <c r="L699" i="8"/>
  <c r="J699" i="8"/>
  <c r="L698" i="8"/>
  <c r="J698" i="8"/>
  <c r="L697" i="8"/>
  <c r="J697" i="8"/>
  <c r="M696" i="8"/>
  <c r="L695" i="8"/>
  <c r="J695" i="8"/>
  <c r="L694" i="8"/>
  <c r="J694" i="8"/>
  <c r="L693" i="8"/>
  <c r="J693" i="8"/>
  <c r="L692" i="8"/>
  <c r="J692" i="8"/>
  <c r="L691" i="8"/>
  <c r="J691" i="8"/>
  <c r="M690" i="8"/>
  <c r="L689" i="8"/>
  <c r="J689" i="8"/>
  <c r="L688" i="8"/>
  <c r="J688" i="8"/>
  <c r="L687" i="8"/>
  <c r="J687" i="8"/>
  <c r="L686" i="8"/>
  <c r="J686" i="8"/>
  <c r="L685" i="8"/>
  <c r="J685" i="8"/>
  <c r="M684" i="8"/>
  <c r="L683" i="8"/>
  <c r="J683" i="8"/>
  <c r="L682" i="8"/>
  <c r="J682" i="8"/>
  <c r="L681" i="8"/>
  <c r="J681" i="8"/>
  <c r="L680" i="8"/>
  <c r="J680" i="8"/>
  <c r="M679" i="8"/>
  <c r="L678" i="8"/>
  <c r="J678" i="8"/>
  <c r="L677" i="8"/>
  <c r="J677" i="8"/>
  <c r="L676" i="8"/>
  <c r="J676" i="8"/>
  <c r="L675" i="8"/>
  <c r="J675" i="8"/>
  <c r="L674" i="8"/>
  <c r="J674" i="8"/>
  <c r="L673" i="8"/>
  <c r="J673" i="8"/>
  <c r="L672" i="8"/>
  <c r="J672" i="8"/>
  <c r="M671" i="8"/>
  <c r="L670" i="8"/>
  <c r="J670" i="8"/>
  <c r="L669" i="8"/>
  <c r="J669" i="8"/>
  <c r="L668" i="8"/>
  <c r="J668" i="8"/>
  <c r="L667" i="8"/>
  <c r="J667" i="8"/>
  <c r="L666" i="8"/>
  <c r="J666" i="8"/>
  <c r="L665" i="8"/>
  <c r="J665" i="8"/>
  <c r="M664" i="8"/>
  <c r="L663" i="8"/>
  <c r="J663" i="8"/>
  <c r="L662" i="8"/>
  <c r="J662" i="8"/>
  <c r="L661" i="8"/>
  <c r="J661" i="8"/>
  <c r="L660" i="8"/>
  <c r="J660" i="8"/>
  <c r="L659" i="8"/>
  <c r="J659" i="8"/>
  <c r="M658" i="8"/>
  <c r="L657" i="8"/>
  <c r="J657" i="8"/>
  <c r="L656" i="8"/>
  <c r="J656" i="8"/>
  <c r="L655" i="8"/>
  <c r="J655" i="8"/>
  <c r="L654" i="8"/>
  <c r="J654" i="8"/>
  <c r="M653" i="8"/>
  <c r="L652" i="8"/>
  <c r="J652" i="8"/>
  <c r="L651" i="8"/>
  <c r="J651" i="8"/>
  <c r="L650" i="8"/>
  <c r="J650" i="8"/>
  <c r="L649" i="8"/>
  <c r="J649" i="8"/>
  <c r="M648" i="8"/>
  <c r="L647" i="8"/>
  <c r="J647" i="8"/>
  <c r="L646" i="8"/>
  <c r="J646" i="8"/>
  <c r="L645" i="8"/>
  <c r="J645" i="8"/>
  <c r="L644" i="8"/>
  <c r="J644" i="8"/>
  <c r="M643" i="8"/>
  <c r="L642" i="8"/>
  <c r="J642" i="8"/>
  <c r="L641" i="8"/>
  <c r="J641" i="8"/>
  <c r="L640" i="8"/>
  <c r="J640" i="8"/>
  <c r="M639" i="8"/>
  <c r="E638" i="8"/>
  <c r="L638" i="8" s="1"/>
  <c r="E637" i="8"/>
  <c r="E636" i="8"/>
  <c r="L636" i="8" s="1"/>
  <c r="L635" i="8"/>
  <c r="J635" i="8"/>
  <c r="M634" i="8"/>
  <c r="L633" i="8"/>
  <c r="J633" i="8"/>
  <c r="L632" i="8"/>
  <c r="J632" i="8"/>
  <c r="L631" i="8"/>
  <c r="J631" i="8"/>
  <c r="L630" i="8"/>
  <c r="J630" i="8"/>
  <c r="L629" i="8"/>
  <c r="J629" i="8"/>
  <c r="M628" i="8"/>
  <c r="H627" i="8"/>
  <c r="L627" i="8" s="1"/>
  <c r="H626" i="8"/>
  <c r="J626" i="8" s="1"/>
  <c r="H625" i="8"/>
  <c r="H624" i="8"/>
  <c r="L624" i="8" s="1"/>
  <c r="H623" i="8"/>
  <c r="L623" i="8" s="1"/>
  <c r="M622" i="8"/>
  <c r="L621" i="8"/>
  <c r="J621" i="8"/>
  <c r="L620" i="8"/>
  <c r="J620" i="8"/>
  <c r="L619" i="8"/>
  <c r="J619" i="8"/>
  <c r="L618" i="8"/>
  <c r="J618" i="8"/>
  <c r="L617" i="8"/>
  <c r="J617" i="8"/>
  <c r="M616" i="8"/>
  <c r="L615" i="8"/>
  <c r="J615" i="8"/>
  <c r="L614" i="8"/>
  <c r="J614" i="8"/>
  <c r="L613" i="8"/>
  <c r="J613" i="8"/>
  <c r="L612" i="8"/>
  <c r="J612" i="8"/>
  <c r="M611" i="8"/>
  <c r="L610" i="8"/>
  <c r="J610" i="8"/>
  <c r="L609" i="8"/>
  <c r="J609" i="8"/>
  <c r="L608" i="8"/>
  <c r="J608" i="8"/>
  <c r="L607" i="8"/>
  <c r="J607" i="8"/>
  <c r="M606" i="8"/>
  <c r="L605" i="8"/>
  <c r="J605" i="8"/>
  <c r="L604" i="8"/>
  <c r="J604" i="8"/>
  <c r="L603" i="8"/>
  <c r="J603" i="8"/>
  <c r="M602" i="8"/>
  <c r="L601" i="8"/>
  <c r="J601" i="8"/>
  <c r="L600" i="8"/>
  <c r="J600" i="8"/>
  <c r="L599" i="8"/>
  <c r="J599" i="8"/>
  <c r="L598" i="8"/>
  <c r="J598" i="8"/>
  <c r="M597" i="8"/>
  <c r="L596" i="8"/>
  <c r="J596" i="8"/>
  <c r="L595" i="8"/>
  <c r="J595" i="8"/>
  <c r="L594" i="8"/>
  <c r="J594" i="8"/>
  <c r="L593" i="8"/>
  <c r="J593" i="8"/>
  <c r="L592" i="8"/>
  <c r="J592" i="8"/>
  <c r="L591" i="8"/>
  <c r="J591" i="8"/>
  <c r="M590" i="8"/>
  <c r="L589" i="8"/>
  <c r="J589" i="8"/>
  <c r="L588" i="8"/>
  <c r="J588" i="8"/>
  <c r="L587" i="8"/>
  <c r="J587" i="8"/>
  <c r="L586" i="8"/>
  <c r="J586" i="8"/>
  <c r="L585" i="8"/>
  <c r="J585" i="8"/>
  <c r="M584" i="8"/>
  <c r="L583" i="8"/>
  <c r="J583" i="8"/>
  <c r="L582" i="8"/>
  <c r="J582" i="8"/>
  <c r="L581" i="8"/>
  <c r="J581" i="8"/>
  <c r="L580" i="8"/>
  <c r="J580" i="8"/>
  <c r="L579" i="8"/>
  <c r="J579" i="8"/>
  <c r="M578" i="8"/>
  <c r="L577" i="8"/>
  <c r="J577" i="8"/>
  <c r="L576" i="8"/>
  <c r="J576" i="8"/>
  <c r="L575" i="8"/>
  <c r="J575" i="8"/>
  <c r="L574" i="8"/>
  <c r="J574" i="8"/>
  <c r="M573" i="8"/>
  <c r="L572" i="8"/>
  <c r="J572" i="8"/>
  <c r="L571" i="8"/>
  <c r="J571" i="8"/>
  <c r="L570" i="8"/>
  <c r="J570" i="8"/>
  <c r="L569" i="8"/>
  <c r="J569" i="8"/>
  <c r="M568" i="8"/>
  <c r="L567" i="8"/>
  <c r="J567" i="8"/>
  <c r="E566" i="8"/>
  <c r="E565" i="8"/>
  <c r="L565" i="8" s="1"/>
  <c r="E564" i="8"/>
  <c r="J564" i="8" s="1"/>
  <c r="M563" i="8"/>
  <c r="L562" i="8"/>
  <c r="J562" i="8"/>
  <c r="L561" i="8"/>
  <c r="J561" i="8"/>
  <c r="L560" i="8"/>
  <c r="J560" i="8"/>
  <c r="L559" i="8"/>
  <c r="J559" i="8"/>
  <c r="M558" i="8"/>
  <c r="L557" i="8"/>
  <c r="J557" i="8"/>
  <c r="L556" i="8"/>
  <c r="J556" i="8"/>
  <c r="L555" i="8"/>
  <c r="J555" i="8"/>
  <c r="L554" i="8"/>
  <c r="J554" i="8"/>
  <c r="M553" i="8"/>
  <c r="L552" i="8"/>
  <c r="J552" i="8"/>
  <c r="L551" i="8"/>
  <c r="J551" i="8"/>
  <c r="L550" i="8"/>
  <c r="J550" i="8"/>
  <c r="M549" i="8"/>
  <c r="L548" i="8"/>
  <c r="J548" i="8"/>
  <c r="L547" i="8"/>
  <c r="J547" i="8"/>
  <c r="L546" i="8"/>
  <c r="J546" i="8"/>
  <c r="L545" i="8"/>
  <c r="J545" i="8"/>
  <c r="M544" i="8"/>
  <c r="L543" i="8"/>
  <c r="J543" i="8"/>
  <c r="L542" i="8"/>
  <c r="J542" i="8"/>
  <c r="L541" i="8"/>
  <c r="J541" i="8"/>
  <c r="L540" i="8"/>
  <c r="J540" i="8"/>
  <c r="L539" i="8"/>
  <c r="J539" i="8"/>
  <c r="M538" i="8"/>
  <c r="L537" i="8"/>
  <c r="J537" i="8"/>
  <c r="L536" i="8"/>
  <c r="J536" i="8"/>
  <c r="L535" i="8"/>
  <c r="J535" i="8"/>
  <c r="L534" i="8"/>
  <c r="J534" i="8"/>
  <c r="L533" i="8"/>
  <c r="J533" i="8"/>
  <c r="M532" i="8"/>
  <c r="L531" i="8"/>
  <c r="J531" i="8"/>
  <c r="L530" i="8"/>
  <c r="J530" i="8"/>
  <c r="L529" i="8"/>
  <c r="J529" i="8"/>
  <c r="L528" i="8"/>
  <c r="J528" i="8"/>
  <c r="L527" i="8"/>
  <c r="J527" i="8"/>
  <c r="M526" i="8"/>
  <c r="L525" i="8"/>
  <c r="J525" i="8"/>
  <c r="L524" i="8"/>
  <c r="J524" i="8"/>
  <c r="L523" i="8"/>
  <c r="J523" i="8"/>
  <c r="L522" i="8"/>
  <c r="J522" i="8"/>
  <c r="L521" i="8"/>
  <c r="J521" i="8"/>
  <c r="M520" i="8"/>
  <c r="L519" i="8"/>
  <c r="J519" i="8"/>
  <c r="L518" i="8"/>
  <c r="J518" i="8"/>
  <c r="L517" i="8"/>
  <c r="J517" i="8"/>
  <c r="L516" i="8"/>
  <c r="J516" i="8"/>
  <c r="M515" i="8"/>
  <c r="L514" i="8"/>
  <c r="J514" i="8"/>
  <c r="L513" i="8"/>
  <c r="J513" i="8"/>
  <c r="L512" i="8"/>
  <c r="J512" i="8"/>
  <c r="L511" i="8"/>
  <c r="J511" i="8"/>
  <c r="L510" i="8"/>
  <c r="J510" i="8"/>
  <c r="M509" i="8"/>
  <c r="L508" i="8"/>
  <c r="J508" i="8"/>
  <c r="L507" i="8"/>
  <c r="J507" i="8"/>
  <c r="L506" i="8"/>
  <c r="J506" i="8"/>
  <c r="L505" i="8"/>
  <c r="J505" i="8"/>
  <c r="L504" i="8"/>
  <c r="J504" i="8"/>
  <c r="M503" i="8"/>
  <c r="L502" i="8"/>
  <c r="J502" i="8"/>
  <c r="L501" i="8"/>
  <c r="J501" i="8"/>
  <c r="L500" i="8"/>
  <c r="J500" i="8"/>
  <c r="L499" i="8"/>
  <c r="J499" i="8"/>
  <c r="M498" i="8"/>
  <c r="L497" i="8"/>
  <c r="J497" i="8"/>
  <c r="L496" i="8"/>
  <c r="J496" i="8"/>
  <c r="L495" i="8"/>
  <c r="J495" i="8"/>
  <c r="L493" i="8"/>
  <c r="J493" i="8"/>
  <c r="E492" i="8"/>
  <c r="J492" i="8" s="1"/>
  <c r="E491" i="8"/>
  <c r="L491" i="8" s="1"/>
  <c r="E490" i="8"/>
  <c r="J490" i="8" s="1"/>
  <c r="L488" i="8"/>
  <c r="J488" i="8"/>
  <c r="E487" i="8"/>
  <c r="L487" i="8" s="1"/>
  <c r="E486" i="8"/>
  <c r="L486" i="8" s="1"/>
  <c r="E485" i="8"/>
  <c r="J485" i="8" s="1"/>
  <c r="M484" i="8"/>
  <c r="L483" i="8"/>
  <c r="J483" i="8"/>
  <c r="L482" i="8"/>
  <c r="J482" i="8"/>
  <c r="L481" i="8"/>
  <c r="J481" i="8"/>
  <c r="L480" i="8"/>
  <c r="J480" i="8"/>
  <c r="M479" i="8"/>
  <c r="L478" i="8"/>
  <c r="J478" i="8"/>
  <c r="L477" i="8"/>
  <c r="J477" i="8"/>
  <c r="L476" i="8"/>
  <c r="J476" i="8"/>
  <c r="L475" i="8"/>
  <c r="J475" i="8"/>
  <c r="M474" i="8"/>
  <c r="L473" i="8"/>
  <c r="J473" i="8"/>
  <c r="L472" i="8"/>
  <c r="J472" i="8"/>
  <c r="L471" i="8"/>
  <c r="J471" i="8"/>
  <c r="M470" i="8"/>
  <c r="H469" i="8"/>
  <c r="J469" i="8" s="1"/>
  <c r="H468" i="8"/>
  <c r="L468" i="8" s="1"/>
  <c r="H467" i="8"/>
  <c r="L467" i="8" s="1"/>
  <c r="H466" i="8"/>
  <c r="L466" i="8" s="1"/>
  <c r="H465" i="8"/>
  <c r="J465" i="8" s="1"/>
  <c r="M464" i="8"/>
  <c r="L463" i="8"/>
  <c r="J463" i="8"/>
  <c r="L462" i="8"/>
  <c r="J462" i="8"/>
  <c r="L461" i="8"/>
  <c r="J461" i="8"/>
  <c r="L460" i="8"/>
  <c r="J460" i="8"/>
  <c r="L459" i="8"/>
  <c r="J459" i="8"/>
  <c r="M458" i="8"/>
  <c r="L457" i="8"/>
  <c r="J457" i="8"/>
  <c r="L456" i="8"/>
  <c r="J456" i="8"/>
  <c r="L455" i="8"/>
  <c r="J455" i="8"/>
  <c r="L454" i="8"/>
  <c r="J454" i="8"/>
  <c r="M453" i="8"/>
  <c r="L452" i="8"/>
  <c r="J452" i="8"/>
  <c r="L451" i="8"/>
  <c r="J451" i="8"/>
  <c r="L450" i="8"/>
  <c r="J450" i="8"/>
  <c r="L449" i="8"/>
  <c r="J449" i="8"/>
  <c r="M448" i="8"/>
  <c r="L447" i="8"/>
  <c r="J447" i="8"/>
  <c r="L446" i="8"/>
  <c r="J446" i="8"/>
  <c r="L445" i="8"/>
  <c r="J445" i="8"/>
  <c r="M444" i="8"/>
  <c r="L443" i="8"/>
  <c r="J443" i="8"/>
  <c r="L442" i="8"/>
  <c r="J442" i="8"/>
  <c r="L441" i="8"/>
  <c r="J441" i="8"/>
  <c r="M440" i="8"/>
  <c r="L439" i="8"/>
  <c r="J439" i="8"/>
  <c r="L438" i="8"/>
  <c r="J438" i="8"/>
  <c r="L437" i="8"/>
  <c r="J437" i="8"/>
  <c r="L436" i="8"/>
  <c r="J436" i="8"/>
  <c r="M435" i="8"/>
  <c r="L434" i="8"/>
  <c r="J434" i="8"/>
  <c r="L433" i="8"/>
  <c r="J433" i="8"/>
  <c r="L432" i="8"/>
  <c r="J432" i="8"/>
  <c r="L431" i="8"/>
  <c r="J431" i="8"/>
  <c r="M430" i="8"/>
  <c r="E429" i="8"/>
  <c r="L429" i="8" s="1"/>
  <c r="E428" i="8"/>
  <c r="L428" i="8" s="1"/>
  <c r="L427" i="8"/>
  <c r="J427" i="8"/>
  <c r="M426" i="8"/>
  <c r="L425" i="8"/>
  <c r="J425" i="8"/>
  <c r="L424" i="8"/>
  <c r="J424" i="8"/>
  <c r="L423" i="8"/>
  <c r="J423" i="8"/>
  <c r="L422" i="8"/>
  <c r="J422" i="8"/>
  <c r="M421" i="8"/>
  <c r="L420" i="8"/>
  <c r="J420" i="8"/>
  <c r="L419" i="8"/>
  <c r="J419" i="8"/>
  <c r="L418" i="8"/>
  <c r="J418" i="8"/>
  <c r="L417" i="8"/>
  <c r="J417" i="8"/>
  <c r="M416" i="8"/>
  <c r="L415" i="8"/>
  <c r="J415" i="8"/>
  <c r="L414" i="8"/>
  <c r="J414" i="8"/>
  <c r="L413" i="8"/>
  <c r="J413" i="8"/>
  <c r="L412" i="8"/>
  <c r="J412" i="8"/>
  <c r="M411" i="8"/>
  <c r="L410" i="8"/>
  <c r="J410" i="8"/>
  <c r="L409" i="8"/>
  <c r="J409" i="8"/>
  <c r="L408" i="8"/>
  <c r="J408" i="8"/>
  <c r="L407" i="8"/>
  <c r="J407" i="8"/>
  <c r="L406" i="8"/>
  <c r="J406" i="8"/>
  <c r="L405" i="8"/>
  <c r="J405" i="8"/>
  <c r="M404" i="8"/>
  <c r="L403" i="8"/>
  <c r="J403" i="8"/>
  <c r="L402" i="8"/>
  <c r="J402" i="8"/>
  <c r="L401" i="8"/>
  <c r="J401" i="8"/>
  <c r="L400" i="8"/>
  <c r="J400" i="8"/>
  <c r="M399" i="8"/>
  <c r="L398" i="8"/>
  <c r="J398" i="8"/>
  <c r="L397" i="8"/>
  <c r="J397" i="8"/>
  <c r="L396" i="8"/>
  <c r="J396" i="8"/>
  <c r="L395" i="8"/>
  <c r="J395" i="8"/>
  <c r="M394" i="8"/>
  <c r="L393" i="8"/>
  <c r="J393" i="8"/>
  <c r="L392" i="8"/>
  <c r="J392" i="8"/>
  <c r="L391" i="8"/>
  <c r="J391" i="8"/>
  <c r="L390" i="8"/>
  <c r="J390" i="8"/>
  <c r="M389" i="8"/>
  <c r="L388" i="8"/>
  <c r="J388" i="8"/>
  <c r="L387" i="8"/>
  <c r="J387" i="8"/>
  <c r="L386" i="8"/>
  <c r="J386" i="8"/>
  <c r="M385" i="8"/>
  <c r="L384" i="8"/>
  <c r="J384" i="8"/>
  <c r="L383" i="8"/>
  <c r="J383" i="8"/>
  <c r="L382" i="8"/>
  <c r="J382" i="8"/>
  <c r="L381" i="8"/>
  <c r="J381" i="8"/>
  <c r="M380" i="8"/>
  <c r="L379" i="8"/>
  <c r="J379" i="8"/>
  <c r="L378" i="8"/>
  <c r="J378" i="8"/>
  <c r="L377" i="8"/>
  <c r="J377" i="8"/>
  <c r="M376" i="8"/>
  <c r="L375" i="8"/>
  <c r="J375" i="8"/>
  <c r="L374" i="8"/>
  <c r="J374" i="8"/>
  <c r="L373" i="8"/>
  <c r="J373" i="8"/>
  <c r="M372" i="8"/>
  <c r="L371" i="8"/>
  <c r="J371" i="8"/>
  <c r="L370" i="8"/>
  <c r="J370" i="8"/>
  <c r="L369" i="8"/>
  <c r="J369" i="8"/>
  <c r="L368" i="8"/>
  <c r="J368" i="8"/>
  <c r="L367" i="8"/>
  <c r="J367" i="8"/>
  <c r="M366" i="8"/>
  <c r="L365" i="8"/>
  <c r="J365" i="8"/>
  <c r="L364" i="8"/>
  <c r="J364" i="8"/>
  <c r="L363" i="8"/>
  <c r="J363" i="8"/>
  <c r="L362" i="8"/>
  <c r="J362" i="8"/>
  <c r="L361" i="8"/>
  <c r="J361" i="8"/>
  <c r="M360" i="8"/>
  <c r="L359" i="8"/>
  <c r="J359" i="8"/>
  <c r="L358" i="8"/>
  <c r="J358" i="8"/>
  <c r="L357" i="8"/>
  <c r="J357" i="8"/>
  <c r="L356" i="8"/>
  <c r="J356" i="8"/>
  <c r="L355" i="8"/>
  <c r="J355" i="8"/>
  <c r="M354" i="8"/>
  <c r="L353" i="8"/>
  <c r="J353" i="8"/>
  <c r="E352" i="8"/>
  <c r="J352" i="8" s="1"/>
  <c r="E351" i="8"/>
  <c r="L351" i="8" s="1"/>
  <c r="E350" i="8"/>
  <c r="L350" i="8" s="1"/>
  <c r="M349" i="8"/>
  <c r="L348" i="8"/>
  <c r="J348" i="8"/>
  <c r="L347" i="8"/>
  <c r="J347" i="8"/>
  <c r="L346" i="8"/>
  <c r="J346" i="8"/>
  <c r="L345" i="8"/>
  <c r="J345" i="8"/>
  <c r="M344" i="8"/>
  <c r="L343" i="8"/>
  <c r="J343" i="8"/>
  <c r="L342" i="8"/>
  <c r="J342" i="8"/>
  <c r="L341" i="8"/>
  <c r="J341" i="8"/>
  <c r="L340" i="8"/>
  <c r="J340" i="8"/>
  <c r="M339" i="8"/>
  <c r="L338" i="8"/>
  <c r="J338" i="8"/>
  <c r="L337" i="8"/>
  <c r="J337" i="8"/>
  <c r="L336" i="8"/>
  <c r="J336" i="8"/>
  <c r="L335" i="8"/>
  <c r="J335" i="8"/>
  <c r="M334" i="8"/>
  <c r="L333" i="8"/>
  <c r="J333" i="8"/>
  <c r="L332" i="8"/>
  <c r="J332" i="8"/>
  <c r="L331" i="8"/>
  <c r="J331" i="8"/>
  <c r="L330" i="8"/>
  <c r="J330" i="8"/>
  <c r="L329" i="8"/>
  <c r="J329" i="8"/>
  <c r="M328" i="8"/>
  <c r="L327" i="8"/>
  <c r="J327" i="8"/>
  <c r="L326" i="8"/>
  <c r="J326" i="8"/>
  <c r="L324" i="8"/>
  <c r="J324" i="8"/>
  <c r="L323" i="8"/>
  <c r="J323" i="8"/>
  <c r="M322" i="8"/>
  <c r="L321" i="8"/>
  <c r="J321" i="8"/>
  <c r="L320" i="8"/>
  <c r="J320" i="8"/>
  <c r="L319" i="8"/>
  <c r="J319" i="8"/>
  <c r="L318" i="8"/>
  <c r="J318" i="8"/>
  <c r="L317" i="8"/>
  <c r="J317" i="8"/>
  <c r="M316" i="8"/>
  <c r="L315" i="8"/>
  <c r="J315" i="8"/>
  <c r="L314" i="8"/>
  <c r="J314" i="8"/>
  <c r="L313" i="8"/>
  <c r="J313" i="8"/>
  <c r="L312" i="8"/>
  <c r="J312" i="8"/>
  <c r="M311" i="8"/>
  <c r="L310" i="8"/>
  <c r="J310" i="8"/>
  <c r="L309" i="8"/>
  <c r="J309" i="8"/>
  <c r="L308" i="8"/>
  <c r="J308" i="8"/>
  <c r="L307" i="8"/>
  <c r="J307" i="8"/>
  <c r="L306" i="8"/>
  <c r="J306" i="8"/>
  <c r="M305" i="8"/>
  <c r="L304" i="8"/>
  <c r="J304" i="8"/>
  <c r="L303" i="8"/>
  <c r="J303" i="8"/>
  <c r="L302" i="8"/>
  <c r="J302" i="8"/>
  <c r="L301" i="8"/>
  <c r="J301" i="8"/>
  <c r="M300" i="8"/>
  <c r="L299" i="8"/>
  <c r="J299" i="8"/>
  <c r="L298" i="8"/>
  <c r="J298" i="8"/>
  <c r="L297" i="8"/>
  <c r="J297" i="8"/>
  <c r="M296" i="8"/>
  <c r="L295" i="8"/>
  <c r="J295" i="8"/>
  <c r="L294" i="8"/>
  <c r="J294" i="8"/>
  <c r="L293" i="8"/>
  <c r="J293" i="8"/>
  <c r="M292" i="8"/>
  <c r="L291" i="8"/>
  <c r="J291" i="8"/>
  <c r="L290" i="8"/>
  <c r="J290" i="8"/>
  <c r="L289" i="8"/>
  <c r="J289" i="8"/>
  <c r="L288" i="8"/>
  <c r="J288" i="8"/>
  <c r="M287" i="8"/>
  <c r="L286" i="8"/>
  <c r="J286" i="8"/>
  <c r="L285" i="8"/>
  <c r="J285" i="8"/>
  <c r="L284" i="8"/>
  <c r="J284" i="8"/>
  <c r="M283" i="8"/>
  <c r="L282" i="8"/>
  <c r="J282" i="8"/>
  <c r="L281" i="8"/>
  <c r="J281" i="8"/>
  <c r="L280" i="8"/>
  <c r="J280" i="8"/>
  <c r="L279" i="8"/>
  <c r="J279" i="8"/>
  <c r="L278" i="8"/>
  <c r="J278" i="8"/>
  <c r="M277" i="8"/>
  <c r="L276" i="8"/>
  <c r="J276" i="8"/>
  <c r="L275" i="8"/>
  <c r="J275" i="8"/>
  <c r="L274" i="8"/>
  <c r="J274" i="8"/>
  <c r="L273" i="8"/>
  <c r="J273" i="8"/>
  <c r="M272" i="8"/>
  <c r="L271" i="8"/>
  <c r="J271" i="8"/>
  <c r="L270" i="8"/>
  <c r="J270" i="8"/>
  <c r="L269" i="8"/>
  <c r="J269" i="8"/>
  <c r="L268" i="8"/>
  <c r="J268" i="8"/>
  <c r="M267" i="8"/>
  <c r="L266" i="8"/>
  <c r="J266" i="8"/>
  <c r="L265" i="8"/>
  <c r="J265" i="8"/>
  <c r="L264" i="8"/>
  <c r="J264" i="8"/>
  <c r="L263" i="8"/>
  <c r="J263" i="8"/>
  <c r="L262" i="8"/>
  <c r="J262" i="8"/>
  <c r="M261" i="8"/>
  <c r="L260" i="8"/>
  <c r="J260" i="8"/>
  <c r="L259" i="8"/>
  <c r="J259" i="8"/>
  <c r="L258" i="8"/>
  <c r="J258" i="8"/>
  <c r="L257" i="8"/>
  <c r="J257" i="8"/>
  <c r="M256" i="8"/>
  <c r="L255" i="8"/>
  <c r="J255" i="8"/>
  <c r="L254" i="8"/>
  <c r="J254" i="8"/>
  <c r="L253" i="8"/>
  <c r="J253" i="8"/>
  <c r="M252" i="8"/>
  <c r="L251" i="8"/>
  <c r="J251" i="8"/>
  <c r="L250" i="8"/>
  <c r="J250" i="8"/>
  <c r="L249" i="8"/>
  <c r="J249" i="8"/>
  <c r="L248" i="8"/>
  <c r="J248" i="8"/>
  <c r="L247" i="8"/>
  <c r="J247" i="8"/>
  <c r="M246" i="8"/>
  <c r="L245" i="8"/>
  <c r="J245" i="8"/>
  <c r="L244" i="8"/>
  <c r="J244" i="8"/>
  <c r="L243" i="8"/>
  <c r="J243" i="8"/>
  <c r="L242" i="8"/>
  <c r="J242" i="8"/>
  <c r="L241" i="8"/>
  <c r="J241" i="8"/>
  <c r="M240" i="8"/>
  <c r="L239" i="8"/>
  <c r="J239" i="8"/>
  <c r="L238" i="8"/>
  <c r="J238" i="8"/>
  <c r="L237" i="8"/>
  <c r="J237" i="8"/>
  <c r="L236" i="8"/>
  <c r="J236" i="8"/>
  <c r="L235" i="8"/>
  <c r="J235" i="8"/>
  <c r="L234" i="8"/>
  <c r="J234" i="8"/>
  <c r="L233" i="8"/>
  <c r="J233" i="8"/>
  <c r="M232" i="8"/>
  <c r="L231" i="8"/>
  <c r="J231" i="8"/>
  <c r="E230" i="8"/>
  <c r="L230" i="8" s="1"/>
  <c r="E229" i="8"/>
  <c r="L229" i="8" s="1"/>
  <c r="M228" i="8"/>
  <c r="L227" i="8"/>
  <c r="J227" i="8"/>
  <c r="E226" i="8"/>
  <c r="L226" i="8" s="1"/>
  <c r="E225" i="8"/>
  <c r="L225" i="8" s="1"/>
  <c r="E224" i="8"/>
  <c r="M223" i="8"/>
  <c r="L222" i="8"/>
  <c r="J222" i="8"/>
  <c r="L221" i="8"/>
  <c r="J221" i="8"/>
  <c r="L220" i="8"/>
  <c r="J220" i="8"/>
  <c r="L219" i="8"/>
  <c r="J219" i="8"/>
  <c r="M218" i="8"/>
  <c r="L217" i="8"/>
  <c r="J217" i="8"/>
  <c r="L216" i="8"/>
  <c r="J216" i="8"/>
  <c r="L215" i="8"/>
  <c r="J215" i="8"/>
  <c r="L214" i="8"/>
  <c r="J214" i="8"/>
  <c r="M213" i="8"/>
  <c r="L212" i="8"/>
  <c r="J212" i="8"/>
  <c r="L211" i="8"/>
  <c r="J211" i="8"/>
  <c r="M210" i="8"/>
  <c r="L209" i="8"/>
  <c r="J209" i="8"/>
  <c r="L208" i="8"/>
  <c r="J208" i="8"/>
  <c r="L207" i="8"/>
  <c r="J207" i="8"/>
  <c r="L206" i="8"/>
  <c r="J206" i="8"/>
  <c r="M205" i="8"/>
  <c r="L204" i="8"/>
  <c r="J204" i="8"/>
  <c r="L203" i="8"/>
  <c r="J203" i="8"/>
  <c r="L202" i="8"/>
  <c r="J202" i="8"/>
  <c r="L201" i="8"/>
  <c r="J201" i="8"/>
  <c r="L200" i="8"/>
  <c r="J200" i="8"/>
  <c r="M199" i="8"/>
  <c r="L198" i="8"/>
  <c r="J198" i="8"/>
  <c r="L197" i="8"/>
  <c r="J197" i="8"/>
  <c r="L196" i="8"/>
  <c r="J196" i="8"/>
  <c r="L195" i="8"/>
  <c r="J195" i="8"/>
  <c r="L194" i="8"/>
  <c r="J194" i="8"/>
  <c r="M193" i="8"/>
  <c r="L192" i="8"/>
  <c r="J192" i="8"/>
  <c r="E191" i="8"/>
  <c r="L191" i="8" s="1"/>
  <c r="E190" i="8"/>
  <c r="L190" i="8" s="1"/>
  <c r="E189" i="8"/>
  <c r="L189" i="8" s="1"/>
  <c r="M188" i="8"/>
  <c r="L187" i="8"/>
  <c r="J187" i="8"/>
  <c r="L186" i="8"/>
  <c r="J186" i="8"/>
  <c r="L185" i="8"/>
  <c r="J185" i="8"/>
  <c r="L184" i="8"/>
  <c r="J184" i="8"/>
  <c r="L183" i="8"/>
  <c r="J183" i="8"/>
  <c r="M182" i="8"/>
  <c r="L181" i="8"/>
  <c r="J181" i="8"/>
  <c r="L180" i="8"/>
  <c r="J180" i="8"/>
  <c r="L179" i="8"/>
  <c r="J179" i="8"/>
  <c r="L178" i="8"/>
  <c r="J178" i="8"/>
  <c r="M177" i="8"/>
  <c r="L176" i="8"/>
  <c r="J176" i="8"/>
  <c r="L175" i="8"/>
  <c r="J175" i="8"/>
  <c r="L174" i="8"/>
  <c r="J174" i="8"/>
  <c r="L173" i="8"/>
  <c r="J173" i="8"/>
  <c r="L172" i="8"/>
  <c r="J172" i="8"/>
  <c r="M171" i="8"/>
  <c r="L170" i="8"/>
  <c r="J170" i="8"/>
  <c r="L169" i="8"/>
  <c r="J169" i="8"/>
  <c r="L168" i="8"/>
  <c r="J168" i="8"/>
  <c r="L167" i="8"/>
  <c r="J167" i="8"/>
  <c r="M166" i="8"/>
  <c r="L165" i="8"/>
  <c r="J165" i="8"/>
  <c r="L164" i="8"/>
  <c r="J164" i="8"/>
  <c r="L163" i="8"/>
  <c r="J163" i="8"/>
  <c r="L162" i="8"/>
  <c r="J162" i="8"/>
  <c r="M161" i="8"/>
  <c r="L160" i="8"/>
  <c r="J160" i="8"/>
  <c r="L159" i="8"/>
  <c r="J159" i="8"/>
  <c r="L158" i="8"/>
  <c r="J158" i="8"/>
  <c r="L157" i="8"/>
  <c r="J157" i="8"/>
  <c r="M156" i="8"/>
  <c r="L155" i="8"/>
  <c r="J155" i="8"/>
  <c r="L154" i="8"/>
  <c r="J154" i="8"/>
  <c r="L153" i="8"/>
  <c r="J153" i="8"/>
  <c r="L152" i="8"/>
  <c r="J152" i="8"/>
  <c r="L151" i="8"/>
  <c r="J151" i="8"/>
  <c r="M150" i="8"/>
  <c r="L149" i="8"/>
  <c r="J149" i="8"/>
  <c r="L148" i="8"/>
  <c r="J148" i="8"/>
  <c r="L147" i="8"/>
  <c r="J147" i="8"/>
  <c r="L146" i="8"/>
  <c r="J146" i="8"/>
  <c r="M145" i="8"/>
  <c r="L144" i="8"/>
  <c r="J144" i="8"/>
  <c r="L143" i="8"/>
  <c r="J143" i="8"/>
  <c r="L142" i="8"/>
  <c r="J142" i="8"/>
  <c r="M141" i="8"/>
  <c r="L140" i="8"/>
  <c r="J140" i="8"/>
  <c r="L139" i="8"/>
  <c r="J139" i="8"/>
  <c r="L138" i="8"/>
  <c r="J138" i="8"/>
  <c r="L137" i="8"/>
  <c r="J137" i="8"/>
  <c r="M136" i="8"/>
  <c r="L135" i="8"/>
  <c r="J135" i="8"/>
  <c r="L134" i="8"/>
  <c r="J134" i="8"/>
  <c r="L133" i="8"/>
  <c r="J133" i="8"/>
  <c r="L132" i="8"/>
  <c r="J132" i="8"/>
  <c r="L131" i="8"/>
  <c r="J131" i="8"/>
  <c r="M130" i="8"/>
  <c r="L129" i="8"/>
  <c r="J129" i="8"/>
  <c r="E128" i="8"/>
  <c r="L128" i="8" s="1"/>
  <c r="M127" i="8"/>
  <c r="L126" i="8"/>
  <c r="J126" i="8"/>
  <c r="L125" i="8"/>
  <c r="J125" i="8"/>
  <c r="L124" i="8"/>
  <c r="J124" i="8"/>
  <c r="L123" i="8"/>
  <c r="J123" i="8"/>
  <c r="M122" i="8"/>
  <c r="L121" i="8"/>
  <c r="J121" i="8"/>
  <c r="L120" i="8"/>
  <c r="J120" i="8"/>
  <c r="L119" i="8"/>
  <c r="J119" i="8"/>
  <c r="L118" i="8"/>
  <c r="J118" i="8"/>
  <c r="L117" i="8"/>
  <c r="J117" i="8"/>
  <c r="L116" i="8"/>
  <c r="J116" i="8"/>
  <c r="L115" i="8"/>
  <c r="J115" i="8"/>
  <c r="M114" i="8"/>
  <c r="L113" i="8"/>
  <c r="J113" i="8"/>
  <c r="L112" i="8"/>
  <c r="J112" i="8"/>
  <c r="L111" i="8"/>
  <c r="J111" i="8"/>
  <c r="L110" i="8"/>
  <c r="J110" i="8"/>
  <c r="M109" i="8"/>
  <c r="L108" i="8"/>
  <c r="J108" i="8"/>
  <c r="L107" i="8"/>
  <c r="J107" i="8"/>
  <c r="L106" i="8"/>
  <c r="J106" i="8"/>
  <c r="L105" i="8"/>
  <c r="J105" i="8"/>
  <c r="L104" i="8"/>
  <c r="J104" i="8"/>
  <c r="M103" i="8"/>
  <c r="L102" i="8"/>
  <c r="J102" i="8"/>
  <c r="L101" i="8"/>
  <c r="J101" i="8"/>
  <c r="L100" i="8"/>
  <c r="J100" i="8"/>
  <c r="L99" i="8"/>
  <c r="J99" i="8"/>
  <c r="L97" i="8"/>
  <c r="J97" i="8"/>
  <c r="L96" i="8"/>
  <c r="J96" i="8"/>
  <c r="L95" i="8"/>
  <c r="J95" i="8"/>
  <c r="L94" i="8"/>
  <c r="J94" i="8"/>
  <c r="L92" i="8"/>
  <c r="J92" i="8"/>
  <c r="L91" i="8"/>
  <c r="J91" i="8"/>
  <c r="L90" i="8"/>
  <c r="J90" i="8"/>
  <c r="L89" i="8"/>
  <c r="J89" i="8"/>
  <c r="L88" i="8"/>
  <c r="J88" i="8"/>
  <c r="M87" i="8"/>
  <c r="L86" i="8"/>
  <c r="J86" i="8"/>
  <c r="L85" i="8"/>
  <c r="J85" i="8"/>
  <c r="L84" i="8"/>
  <c r="J84" i="8"/>
  <c r="L83" i="8"/>
  <c r="J83" i="8"/>
  <c r="M82" i="8"/>
  <c r="L81" i="8"/>
  <c r="J81" i="8"/>
  <c r="L80" i="8"/>
  <c r="J80" i="8"/>
  <c r="L79" i="8"/>
  <c r="J79" i="8"/>
  <c r="L78" i="8"/>
  <c r="J78" i="8"/>
  <c r="M77" i="8"/>
  <c r="L76" i="8"/>
  <c r="J76" i="8"/>
  <c r="L75" i="8"/>
  <c r="J75" i="8"/>
  <c r="L74" i="8"/>
  <c r="J74" i="8"/>
  <c r="L73" i="8"/>
  <c r="J73" i="8"/>
  <c r="L72" i="8"/>
  <c r="J72" i="8"/>
  <c r="M71" i="8"/>
  <c r="L70" i="8"/>
  <c r="J70" i="8"/>
  <c r="L69" i="8"/>
  <c r="J69" i="8"/>
  <c r="L68" i="8"/>
  <c r="J68" i="8"/>
  <c r="M67" i="8"/>
  <c r="L66" i="8"/>
  <c r="J66" i="8"/>
  <c r="L65" i="8"/>
  <c r="J65" i="8"/>
  <c r="L64" i="8"/>
  <c r="J64" i="8"/>
  <c r="L63" i="8"/>
  <c r="J63" i="8"/>
  <c r="M62" i="8"/>
  <c r="L61" i="8"/>
  <c r="J61" i="8"/>
  <c r="L60" i="8"/>
  <c r="J60" i="8"/>
  <c r="L59" i="8"/>
  <c r="J59" i="8"/>
  <c r="L58" i="8"/>
  <c r="J58" i="8"/>
  <c r="M57" i="8"/>
  <c r="L56" i="8"/>
  <c r="J56" i="8"/>
  <c r="L55" i="8"/>
  <c r="J55" i="8"/>
  <c r="L54" i="8"/>
  <c r="J54" i="8"/>
  <c r="L53" i="8"/>
  <c r="J53" i="8"/>
  <c r="M52" i="8"/>
  <c r="L51" i="8"/>
  <c r="J51" i="8"/>
  <c r="L50" i="8"/>
  <c r="J50" i="8"/>
  <c r="L49" i="8"/>
  <c r="J49" i="8"/>
  <c r="L48" i="8"/>
  <c r="J48" i="8"/>
  <c r="L47" i="8"/>
  <c r="J47" i="8"/>
  <c r="L46" i="8"/>
  <c r="J46" i="8"/>
  <c r="M45" i="8"/>
  <c r="E44" i="8"/>
  <c r="J44" i="8" s="1"/>
  <c r="E43" i="8"/>
  <c r="L43" i="8" s="1"/>
  <c r="E42" i="8"/>
  <c r="J42" i="8" s="1"/>
  <c r="L41" i="8"/>
  <c r="J41" i="8"/>
  <c r="M40" i="8"/>
  <c r="L39" i="8"/>
  <c r="J39" i="8"/>
  <c r="L38" i="8"/>
  <c r="J38" i="8"/>
  <c r="L37" i="8"/>
  <c r="J37" i="8"/>
  <c r="L36" i="8"/>
  <c r="J36" i="8"/>
  <c r="M35" i="8"/>
  <c r="H34" i="8"/>
  <c r="L34" i="8" s="1"/>
  <c r="H33" i="8"/>
  <c r="L33" i="8" s="1"/>
  <c r="H32" i="8"/>
  <c r="L32" i="8" s="1"/>
  <c r="J31" i="8"/>
  <c r="H30" i="8"/>
  <c r="L30" i="8" s="1"/>
  <c r="M29" i="8"/>
  <c r="L28" i="8"/>
  <c r="J28" i="8"/>
  <c r="L27" i="8"/>
  <c r="J27" i="8"/>
  <c r="L26" i="8"/>
  <c r="J26" i="8"/>
  <c r="L25" i="8"/>
  <c r="J25" i="8"/>
  <c r="M24" i="8"/>
  <c r="E23" i="8"/>
  <c r="L23" i="8" s="1"/>
  <c r="E22" i="8"/>
  <c r="J22" i="8" s="1"/>
  <c r="E21" i="8"/>
  <c r="L21" i="8" s="1"/>
  <c r="E20" i="8"/>
  <c r="L20" i="8" s="1"/>
  <c r="M19" i="8"/>
  <c r="L18" i="8"/>
  <c r="J18" i="8"/>
  <c r="L17" i="8"/>
  <c r="J17" i="8"/>
  <c r="L16" i="8"/>
  <c r="J16" i="8"/>
  <c r="L15" i="8"/>
  <c r="J15" i="8"/>
  <c r="M14" i="8"/>
  <c r="L13" i="8"/>
  <c r="J13" i="8"/>
  <c r="L12" i="8"/>
  <c r="J12" i="8"/>
  <c r="L11" i="8"/>
  <c r="J11" i="8"/>
  <c r="L10" i="8"/>
  <c r="J10" i="8"/>
  <c r="N641" i="8" l="1"/>
  <c r="O641" i="8" s="1"/>
  <c r="N650" i="8"/>
  <c r="O650" i="8" s="1"/>
  <c r="N672" i="8"/>
  <c r="O672" i="8" s="1"/>
  <c r="N674" i="8"/>
  <c r="O674" i="8" s="1"/>
  <c r="O449" i="10"/>
  <c r="L908" i="8"/>
  <c r="N908" i="8" s="1"/>
  <c r="O908" i="8" s="1"/>
  <c r="J226" i="8"/>
  <c r="N226" i="8" s="1"/>
  <c r="O226" i="8" s="1"/>
  <c r="J23" i="8"/>
  <c r="N23" i="8" s="1"/>
  <c r="O23" i="8" s="1"/>
  <c r="J43" i="8"/>
  <c r="N43" i="8" s="1"/>
  <c r="O43" i="8" s="1"/>
  <c r="N88" i="8"/>
  <c r="J636" i="8"/>
  <c r="N640" i="8"/>
  <c r="O640" i="8" s="1"/>
  <c r="N644" i="8"/>
  <c r="O644" i="8" s="1"/>
  <c r="N646" i="8"/>
  <c r="O646" i="8" s="1"/>
  <c r="N649" i="8"/>
  <c r="O649" i="8" s="1"/>
  <c r="J189" i="8"/>
  <c r="L492" i="8"/>
  <c r="N492" i="8" s="1"/>
  <c r="O492" i="8" s="1"/>
  <c r="L853" i="8"/>
  <c r="J190" i="8"/>
  <c r="N190" i="8" s="1"/>
  <c r="O190" i="8" s="1"/>
  <c r="J229" i="8"/>
  <c r="J350" i="8"/>
  <c r="J491" i="8"/>
  <c r="J565" i="8"/>
  <c r="J1025" i="8"/>
  <c r="J225" i="8"/>
  <c r="N225" i="8" s="1"/>
  <c r="O225" i="8" s="1"/>
  <c r="N647" i="8"/>
  <c r="O647" i="8" s="1"/>
  <c r="N656" i="8"/>
  <c r="O656" i="8" s="1"/>
  <c r="J754" i="8"/>
  <c r="L830" i="8"/>
  <c r="N830" i="8" s="1"/>
  <c r="O830" i="8" s="1"/>
  <c r="J909" i="8"/>
  <c r="N909" i="8" s="1"/>
  <c r="O909" i="8" s="1"/>
  <c r="N10" i="8"/>
  <c r="O10" i="8" s="1"/>
  <c r="N12" i="8"/>
  <c r="O12" i="8" s="1"/>
  <c r="N15" i="8"/>
  <c r="O15" i="8" s="1"/>
  <c r="N16" i="8"/>
  <c r="O16" i="8" s="1"/>
  <c r="N17" i="8"/>
  <c r="O17" i="8" s="1"/>
  <c r="N25" i="8"/>
  <c r="O25" i="8" s="1"/>
  <c r="N26" i="8"/>
  <c r="O26" i="8" s="1"/>
  <c r="N27" i="8"/>
  <c r="O27" i="8" s="1"/>
  <c r="J32" i="8"/>
  <c r="N36" i="8"/>
  <c r="O36" i="8" s="1"/>
  <c r="N46" i="8"/>
  <c r="O46" i="8" s="1"/>
  <c r="N48" i="8"/>
  <c r="O48" i="8" s="1"/>
  <c r="N50" i="8"/>
  <c r="O50" i="8" s="1"/>
  <c r="N54" i="8"/>
  <c r="O54" i="8" s="1"/>
  <c r="N58" i="8"/>
  <c r="O58" i="8" s="1"/>
  <c r="N60" i="8"/>
  <c r="O60" i="8" s="1"/>
  <c r="N64" i="8"/>
  <c r="O64" i="8" s="1"/>
  <c r="N68" i="8"/>
  <c r="O68" i="8" s="1"/>
  <c r="N70" i="8"/>
  <c r="O70" i="8" s="1"/>
  <c r="N115" i="8"/>
  <c r="O115" i="8" s="1"/>
  <c r="N119" i="8"/>
  <c r="O119" i="8" s="1"/>
  <c r="N123" i="8"/>
  <c r="O123" i="8" s="1"/>
  <c r="N125" i="8"/>
  <c r="O125" i="8" s="1"/>
  <c r="N129" i="8"/>
  <c r="O129" i="8" s="1"/>
  <c r="N137" i="8"/>
  <c r="O137" i="8" s="1"/>
  <c r="N138" i="8"/>
  <c r="O138" i="8" s="1"/>
  <c r="N139" i="8"/>
  <c r="O139" i="8" s="1"/>
  <c r="N140" i="8"/>
  <c r="O140" i="8" s="1"/>
  <c r="N146" i="8"/>
  <c r="O146" i="8" s="1"/>
  <c r="N676" i="8"/>
  <c r="O676" i="8" s="1"/>
  <c r="N680" i="8"/>
  <c r="O680" i="8" s="1"/>
  <c r="N681" i="8"/>
  <c r="O681" i="8" s="1"/>
  <c r="N682" i="8"/>
  <c r="O682" i="8" s="1"/>
  <c r="N683" i="8"/>
  <c r="O683" i="8" s="1"/>
  <c r="N703" i="8"/>
  <c r="O703" i="8" s="1"/>
  <c r="N714" i="8"/>
  <c r="O714" i="8" s="1"/>
  <c r="N717" i="8"/>
  <c r="O717" i="8" s="1"/>
  <c r="N719" i="8"/>
  <c r="O719" i="8" s="1"/>
  <c r="N722" i="8"/>
  <c r="O722" i="8" s="1"/>
  <c r="N723" i="8"/>
  <c r="O723" i="8" s="1"/>
  <c r="N727" i="8"/>
  <c r="O727" i="8" s="1"/>
  <c r="N728" i="8"/>
  <c r="O728" i="8" s="1"/>
  <c r="N729" i="8"/>
  <c r="O729" i="8" s="1"/>
  <c r="N730" i="8"/>
  <c r="O730" i="8" s="1"/>
  <c r="N731" i="8"/>
  <c r="O731" i="8" s="1"/>
  <c r="N734" i="8"/>
  <c r="O734" i="8" s="1"/>
  <c r="N738" i="8"/>
  <c r="O738" i="8" s="1"/>
  <c r="N739" i="8"/>
  <c r="O739" i="8" s="1"/>
  <c r="N740" i="8"/>
  <c r="O740" i="8" s="1"/>
  <c r="N741" i="8"/>
  <c r="O741" i="8" s="1"/>
  <c r="N742" i="8"/>
  <c r="O742" i="8" s="1"/>
  <c r="N744" i="8"/>
  <c r="O744" i="8" s="1"/>
  <c r="N745" i="8"/>
  <c r="O745" i="8" s="1"/>
  <c r="N746" i="8"/>
  <c r="O746" i="8" s="1"/>
  <c r="N766" i="8"/>
  <c r="O766" i="8" s="1"/>
  <c r="N767" i="8"/>
  <c r="O767" i="8" s="1"/>
  <c r="N768" i="8"/>
  <c r="O768" i="8" s="1"/>
  <c r="N769" i="8"/>
  <c r="O769" i="8" s="1"/>
  <c r="N770" i="8"/>
  <c r="O770" i="8" s="1"/>
  <c r="N778" i="8"/>
  <c r="O778" i="8" s="1"/>
  <c r="N779" i="8"/>
  <c r="O779" i="8" s="1"/>
  <c r="O781" i="8" s="1"/>
  <c r="N780" i="8"/>
  <c r="O780" i="8" s="1"/>
  <c r="N787" i="8"/>
  <c r="O787" i="8" s="1"/>
  <c r="N788" i="8"/>
  <c r="O788" i="8" s="1"/>
  <c r="N789" i="8"/>
  <c r="O789" i="8" s="1"/>
  <c r="N797" i="8"/>
  <c r="O797" i="8" s="1"/>
  <c r="N799" i="8"/>
  <c r="O799" i="8" s="1"/>
  <c r="N800" i="8"/>
  <c r="O800" i="8" s="1"/>
  <c r="N801" i="8"/>
  <c r="O801" i="8" s="1"/>
  <c r="N802" i="8"/>
  <c r="O802" i="8" s="1"/>
  <c r="N804" i="8"/>
  <c r="O804" i="8" s="1"/>
  <c r="N805" i="8"/>
  <c r="O805" i="8" s="1"/>
  <c r="N806" i="8"/>
  <c r="O806" i="8" s="1"/>
  <c r="N812" i="8"/>
  <c r="O812" i="8" s="1"/>
  <c r="N817" i="8"/>
  <c r="O817" i="8" s="1"/>
  <c r="N819" i="8"/>
  <c r="O819" i="8" s="1"/>
  <c r="N828" i="8"/>
  <c r="O828" i="8" s="1"/>
  <c r="N836" i="8"/>
  <c r="O836" i="8" s="1"/>
  <c r="N838" i="8"/>
  <c r="O838" i="8" s="1"/>
  <c r="N840" i="8"/>
  <c r="O840" i="8" s="1"/>
  <c r="N841" i="8"/>
  <c r="O841" i="8" s="1"/>
  <c r="N858" i="8"/>
  <c r="O858" i="8" s="1"/>
  <c r="N860" i="8"/>
  <c r="O860" i="8" s="1"/>
  <c r="N888" i="8"/>
  <c r="O888" i="8" s="1"/>
  <c r="N894" i="8"/>
  <c r="O894" i="8" s="1"/>
  <c r="N897" i="8"/>
  <c r="O897" i="8" s="1"/>
  <c r="N902" i="8"/>
  <c r="O902" i="8" s="1"/>
  <c r="N904" i="8"/>
  <c r="O904" i="8" s="1"/>
  <c r="N913" i="8"/>
  <c r="O913" i="8" s="1"/>
  <c r="N914" i="8"/>
  <c r="O914" i="8" s="1"/>
  <c r="N915" i="8"/>
  <c r="O915" i="8" s="1"/>
  <c r="N920" i="8"/>
  <c r="O920" i="8" s="1"/>
  <c r="N925" i="8"/>
  <c r="O925" i="8" s="1"/>
  <c r="N926" i="8"/>
  <c r="O926" i="8" s="1"/>
  <c r="N933" i="8"/>
  <c r="O933" i="8" s="1"/>
  <c r="N935" i="8"/>
  <c r="O935" i="8" s="1"/>
  <c r="N944" i="8"/>
  <c r="O944" i="8" s="1"/>
  <c r="N946" i="8"/>
  <c r="O946" i="8" s="1"/>
  <c r="N954" i="8"/>
  <c r="O954" i="8" s="1"/>
  <c r="N964" i="8"/>
  <c r="O964" i="8" s="1"/>
  <c r="N966" i="8"/>
  <c r="O966" i="8" s="1"/>
  <c r="N973" i="8"/>
  <c r="O973" i="8" s="1"/>
  <c r="N985" i="8"/>
  <c r="O985" i="8" s="1"/>
  <c r="N987" i="8"/>
  <c r="O987" i="8" s="1"/>
  <c r="N1035" i="8"/>
  <c r="O1035" i="8" s="1"/>
  <c r="N1058" i="8"/>
  <c r="O1058" i="8" s="1"/>
  <c r="N1071" i="8"/>
  <c r="O1071" i="8" s="1"/>
  <c r="N1073" i="8"/>
  <c r="O1073" i="8" s="1"/>
  <c r="N1097" i="8"/>
  <c r="O1097" i="8" s="1"/>
  <c r="N1102" i="8"/>
  <c r="O1102" i="8" s="1"/>
  <c r="O1103" i="8" s="1"/>
  <c r="N1106" i="8"/>
  <c r="O1106" i="8" s="1"/>
  <c r="O1107" i="8" s="1"/>
  <c r="N1110" i="8"/>
  <c r="O1110" i="8" s="1"/>
  <c r="O1111" i="8" s="1"/>
  <c r="N147" i="8"/>
  <c r="O147" i="8" s="1"/>
  <c r="N148" i="8"/>
  <c r="O148" i="8" s="1"/>
  <c r="N149" i="8"/>
  <c r="O149" i="8" s="1"/>
  <c r="N157" i="8"/>
  <c r="O157" i="8" s="1"/>
  <c r="N158" i="8"/>
  <c r="O158" i="8" s="1"/>
  <c r="O161" i="8" s="1"/>
  <c r="N159" i="8"/>
  <c r="O159" i="8" s="1"/>
  <c r="N160" i="8"/>
  <c r="O160" i="8" s="1"/>
  <c r="N167" i="8"/>
  <c r="O167" i="8" s="1"/>
  <c r="N178" i="8"/>
  <c r="O178" i="8" s="1"/>
  <c r="N180" i="8"/>
  <c r="O180" i="8" s="1"/>
  <c r="N194" i="8"/>
  <c r="O194" i="8" s="1"/>
  <c r="N196" i="8"/>
  <c r="O196" i="8" s="1"/>
  <c r="N198" i="8"/>
  <c r="O198" i="8" s="1"/>
  <c r="N200" i="8"/>
  <c r="O200" i="8" s="1"/>
  <c r="N202" i="8"/>
  <c r="O202" i="8" s="1"/>
  <c r="N204" i="8"/>
  <c r="O204" i="8" s="1"/>
  <c r="N220" i="8"/>
  <c r="O220" i="8" s="1"/>
  <c r="N231" i="8"/>
  <c r="O231" i="8" s="1"/>
  <c r="N233" i="8"/>
  <c r="O233" i="8" s="1"/>
  <c r="N235" i="8"/>
  <c r="O235" i="8" s="1"/>
  <c r="N253" i="8"/>
  <c r="O253" i="8" s="1"/>
  <c r="N255" i="8"/>
  <c r="O255" i="8" s="1"/>
  <c r="N262" i="8"/>
  <c r="O262" i="8" s="1"/>
  <c r="N264" i="8"/>
  <c r="O264" i="8" s="1"/>
  <c r="N266" i="8"/>
  <c r="O266" i="8" s="1"/>
  <c r="N284" i="8"/>
  <c r="O284" i="8" s="1"/>
  <c r="N286" i="8"/>
  <c r="O286" i="8" s="1"/>
  <c r="N297" i="8"/>
  <c r="O297" i="8" s="1"/>
  <c r="N298" i="8"/>
  <c r="O298" i="8" s="1"/>
  <c r="N299" i="8"/>
  <c r="O299" i="8" s="1"/>
  <c r="N306" i="8"/>
  <c r="O306" i="8" s="1"/>
  <c r="N308" i="8"/>
  <c r="O308" i="8" s="1"/>
  <c r="N310" i="8"/>
  <c r="O310" i="8" s="1"/>
  <c r="N317" i="8"/>
  <c r="O317" i="8" s="1"/>
  <c r="N318" i="8"/>
  <c r="O318" i="8" s="1"/>
  <c r="N320" i="8"/>
  <c r="O320" i="8" s="1"/>
  <c r="N329" i="8"/>
  <c r="O329" i="8" s="1"/>
  <c r="N331" i="8"/>
  <c r="O331" i="8" s="1"/>
  <c r="N340" i="8"/>
  <c r="O340" i="8" s="1"/>
  <c r="N342" i="8"/>
  <c r="O342" i="8" s="1"/>
  <c r="N361" i="8"/>
  <c r="O361" i="8" s="1"/>
  <c r="N363" i="8"/>
  <c r="O363" i="8" s="1"/>
  <c r="N365" i="8"/>
  <c r="O365" i="8" s="1"/>
  <c r="N373" i="8"/>
  <c r="O373" i="8" s="1"/>
  <c r="N374" i="8"/>
  <c r="O374" i="8" s="1"/>
  <c r="N375" i="8"/>
  <c r="O375" i="8" s="1"/>
  <c r="N382" i="8"/>
  <c r="O382" i="8" s="1"/>
  <c r="N384" i="8"/>
  <c r="O384" i="8" s="1"/>
  <c r="N390" i="8"/>
  <c r="O390" i="8" s="1"/>
  <c r="N391" i="8"/>
  <c r="O391" i="8" s="1"/>
  <c r="N392" i="8"/>
  <c r="O392" i="8" s="1"/>
  <c r="N393" i="8"/>
  <c r="O393" i="8" s="1"/>
  <c r="N395" i="8"/>
  <c r="O395" i="8" s="1"/>
  <c r="N397" i="8"/>
  <c r="O397" i="8" s="1"/>
  <c r="N401" i="8"/>
  <c r="O401" i="8" s="1"/>
  <c r="N402" i="8"/>
  <c r="O402" i="8" s="1"/>
  <c r="N406" i="8"/>
  <c r="O406" i="8" s="1"/>
  <c r="N409" i="8"/>
  <c r="O409" i="8" s="1"/>
  <c r="N418" i="8"/>
  <c r="O418" i="8" s="1"/>
  <c r="N420" i="8"/>
  <c r="O420" i="8" s="1"/>
  <c r="N427" i="8"/>
  <c r="O427" i="8" s="1"/>
  <c r="N433" i="8"/>
  <c r="O433" i="8" s="1"/>
  <c r="N434" i="8"/>
  <c r="O434" i="8" s="1"/>
  <c r="N436" i="8"/>
  <c r="O436" i="8" s="1"/>
  <c r="N437" i="8"/>
  <c r="O437" i="8" s="1"/>
  <c r="N438" i="8"/>
  <c r="O438" i="8" s="1"/>
  <c r="N439" i="8"/>
  <c r="O439" i="8" s="1"/>
  <c r="N442" i="8"/>
  <c r="O442" i="8" s="1"/>
  <c r="N443" i="8"/>
  <c r="O443" i="8" s="1"/>
  <c r="N445" i="8"/>
  <c r="O445" i="8" s="1"/>
  <c r="N446" i="8"/>
  <c r="O446" i="8" s="1"/>
  <c r="N447" i="8"/>
  <c r="O447" i="8" s="1"/>
  <c r="N450" i="8"/>
  <c r="O450" i="8" s="1"/>
  <c r="N451" i="8"/>
  <c r="O451" i="8" s="1"/>
  <c r="N454" i="8"/>
  <c r="O454" i="8" s="1"/>
  <c r="N456" i="8"/>
  <c r="O456" i="8" s="1"/>
  <c r="N459" i="8"/>
  <c r="O459" i="8" s="1"/>
  <c r="N460" i="8"/>
  <c r="O460" i="8" s="1"/>
  <c r="N476" i="8"/>
  <c r="O476" i="8" s="1"/>
  <c r="N478" i="8"/>
  <c r="O478" i="8" s="1"/>
  <c r="N491" i="8"/>
  <c r="O491" i="8" s="1"/>
  <c r="N493" i="8"/>
  <c r="O493" i="8" s="1"/>
  <c r="N495" i="8"/>
  <c r="O495" i="8" s="1"/>
  <c r="N496" i="8"/>
  <c r="O496" i="8" s="1"/>
  <c r="N497" i="8"/>
  <c r="O497" i="8" s="1"/>
  <c r="N504" i="8"/>
  <c r="O504" i="8" s="1"/>
  <c r="N505" i="8"/>
  <c r="O505" i="8" s="1"/>
  <c r="N506" i="8"/>
  <c r="O506" i="8" s="1"/>
  <c r="N507" i="8"/>
  <c r="O507" i="8" s="1"/>
  <c r="N508" i="8"/>
  <c r="O508" i="8" s="1"/>
  <c r="N521" i="8"/>
  <c r="O521" i="8" s="1"/>
  <c r="N523" i="8"/>
  <c r="O523" i="8" s="1"/>
  <c r="N525" i="8"/>
  <c r="O525" i="8" s="1"/>
  <c r="N527" i="8"/>
  <c r="O527" i="8" s="1"/>
  <c r="N528" i="8"/>
  <c r="O528" i="8" s="1"/>
  <c r="N529" i="8"/>
  <c r="O529" i="8" s="1"/>
  <c r="N530" i="8"/>
  <c r="O530" i="8" s="1"/>
  <c r="N531" i="8"/>
  <c r="O531" i="8" s="1"/>
  <c r="N533" i="8"/>
  <c r="O533" i="8" s="1"/>
  <c r="N535" i="8"/>
  <c r="O535" i="8" s="1"/>
  <c r="N537" i="8"/>
  <c r="O537" i="8" s="1"/>
  <c r="N547" i="8"/>
  <c r="O547" i="8" s="1"/>
  <c r="N556" i="8"/>
  <c r="O556" i="8" s="1"/>
  <c r="N567" i="8"/>
  <c r="O567" i="8" s="1"/>
  <c r="N574" i="8"/>
  <c r="O574" i="8" s="1"/>
  <c r="N576" i="8"/>
  <c r="O576" i="8" s="1"/>
  <c r="N589" i="8"/>
  <c r="O589" i="8" s="1"/>
  <c r="N593" i="8"/>
  <c r="O593" i="8" s="1"/>
  <c r="N594" i="8"/>
  <c r="O594" i="8" s="1"/>
  <c r="N595" i="8"/>
  <c r="O595" i="8" s="1"/>
  <c r="N596" i="8"/>
  <c r="O596" i="8" s="1"/>
  <c r="N598" i="8"/>
  <c r="O598" i="8" s="1"/>
  <c r="N600" i="8"/>
  <c r="O600" i="8" s="1"/>
  <c r="N601" i="8"/>
  <c r="O601" i="8" s="1"/>
  <c r="N603" i="8"/>
  <c r="O603" i="8" s="1"/>
  <c r="N604" i="8"/>
  <c r="O604" i="8" s="1"/>
  <c r="N607" i="8"/>
  <c r="O607" i="8" s="1"/>
  <c r="N609" i="8"/>
  <c r="O609" i="8" s="1"/>
  <c r="N610" i="8"/>
  <c r="O610" i="8" s="1"/>
  <c r="N612" i="8"/>
  <c r="O612" i="8" s="1"/>
  <c r="N613" i="8"/>
  <c r="O613" i="8" s="1"/>
  <c r="N614" i="8"/>
  <c r="O614" i="8" s="1"/>
  <c r="N615" i="8"/>
  <c r="O615" i="8" s="1"/>
  <c r="N618" i="8"/>
  <c r="O618" i="8" s="1"/>
  <c r="N619" i="8"/>
  <c r="O619" i="8" s="1"/>
  <c r="N620" i="8"/>
  <c r="O620" i="8" s="1"/>
  <c r="N996" i="8"/>
  <c r="O996" i="8" s="1"/>
  <c r="N1037" i="8"/>
  <c r="O1037" i="8" s="1"/>
  <c r="N86" i="8"/>
  <c r="O86" i="8" s="1"/>
  <c r="N169" i="8"/>
  <c r="O169" i="8" s="1"/>
  <c r="N237" i="8"/>
  <c r="O237" i="8" s="1"/>
  <c r="N333" i="8"/>
  <c r="O333" i="8" s="1"/>
  <c r="N461" i="8"/>
  <c r="O461" i="8" s="1"/>
  <c r="N239" i="8"/>
  <c r="O239" i="8" s="1"/>
  <c r="J623" i="8"/>
  <c r="N623" i="8" s="1"/>
  <c r="O623" i="8" s="1"/>
  <c r="N659" i="8"/>
  <c r="O659" i="8" s="1"/>
  <c r="N998" i="8"/>
  <c r="O998" i="8" s="1"/>
  <c r="N839" i="8"/>
  <c r="O839" i="8" s="1"/>
  <c r="N956" i="8"/>
  <c r="O956" i="8" s="1"/>
  <c r="N1045" i="8"/>
  <c r="O1045" i="8" s="1"/>
  <c r="N1047" i="8"/>
  <c r="O1047" i="8" s="1"/>
  <c r="N1055" i="8"/>
  <c r="O1055" i="8" s="1"/>
  <c r="N11" i="8"/>
  <c r="O11" i="8" s="1"/>
  <c r="N13" i="8"/>
  <c r="O13" i="8" s="1"/>
  <c r="N28" i="8"/>
  <c r="O28" i="8" s="1"/>
  <c r="N32" i="8"/>
  <c r="O32" i="8" s="1"/>
  <c r="N37" i="8"/>
  <c r="O37" i="8" s="1"/>
  <c r="N38" i="8"/>
  <c r="O38" i="8" s="1"/>
  <c r="N39" i="8"/>
  <c r="O39" i="8" s="1"/>
  <c r="N41" i="8"/>
  <c r="O41" i="8" s="1"/>
  <c r="N47" i="8"/>
  <c r="O47" i="8" s="1"/>
  <c r="N49" i="8"/>
  <c r="O49" i="8" s="1"/>
  <c r="N51" i="8"/>
  <c r="O51" i="8" s="1"/>
  <c r="N59" i="8"/>
  <c r="O59" i="8" s="1"/>
  <c r="O62" i="8" s="1"/>
  <c r="N61" i="8"/>
  <c r="O61" i="8" s="1"/>
  <c r="N69" i="8"/>
  <c r="O69" i="8" s="1"/>
  <c r="N78" i="8"/>
  <c r="O78" i="8" s="1"/>
  <c r="N79" i="8"/>
  <c r="O79" i="8" s="1"/>
  <c r="N80" i="8"/>
  <c r="O80" i="8" s="1"/>
  <c r="N81" i="8"/>
  <c r="O81" i="8" s="1"/>
  <c r="N85" i="8"/>
  <c r="O85" i="8" s="1"/>
  <c r="O88" i="8"/>
  <c r="N89" i="8"/>
  <c r="O89" i="8" s="1"/>
  <c r="N90" i="8"/>
  <c r="O90" i="8" s="1"/>
  <c r="N91" i="8"/>
  <c r="O91" i="8" s="1"/>
  <c r="N92" i="8"/>
  <c r="O92" i="8" s="1"/>
  <c r="N99" i="8"/>
  <c r="O99" i="8" s="1"/>
  <c r="N100" i="8"/>
  <c r="O100" i="8" s="1"/>
  <c r="N101" i="8"/>
  <c r="O101" i="8" s="1"/>
  <c r="N102" i="8"/>
  <c r="O102" i="8" s="1"/>
  <c r="N124" i="8"/>
  <c r="O124" i="8" s="1"/>
  <c r="N126" i="8"/>
  <c r="O126" i="8" s="1"/>
  <c r="N168" i="8"/>
  <c r="O168" i="8" s="1"/>
  <c r="N170" i="8"/>
  <c r="O170" i="8" s="1"/>
  <c r="N179" i="8"/>
  <c r="O179" i="8" s="1"/>
  <c r="N181" i="8"/>
  <c r="O181" i="8" s="1"/>
  <c r="N189" i="8"/>
  <c r="O189" i="8" s="1"/>
  <c r="N201" i="8"/>
  <c r="O201" i="8" s="1"/>
  <c r="N203" i="8"/>
  <c r="O203" i="8" s="1"/>
  <c r="N206" i="8"/>
  <c r="O206" i="8" s="1"/>
  <c r="N207" i="8"/>
  <c r="O207" i="8" s="1"/>
  <c r="N208" i="8"/>
  <c r="O208" i="8" s="1"/>
  <c r="N211" i="8"/>
  <c r="O211" i="8" s="1"/>
  <c r="N215" i="8"/>
  <c r="O215" i="8" s="1"/>
  <c r="N216" i="8"/>
  <c r="O216" i="8" s="1"/>
  <c r="N217" i="8"/>
  <c r="O217" i="8" s="1"/>
  <c r="N221" i="8"/>
  <c r="O221" i="8" s="1"/>
  <c r="N222" i="8"/>
  <c r="O222" i="8" s="1"/>
  <c r="N229" i="8"/>
  <c r="O229" i="8" s="1"/>
  <c r="N234" i="8"/>
  <c r="O234" i="8" s="1"/>
  <c r="N236" i="8"/>
  <c r="O236" i="8" s="1"/>
  <c r="N238" i="8"/>
  <c r="O238" i="8" s="1"/>
  <c r="N241" i="8"/>
  <c r="O241" i="8" s="1"/>
  <c r="N242" i="8"/>
  <c r="O242" i="8" s="1"/>
  <c r="N243" i="8"/>
  <c r="O243" i="8" s="1"/>
  <c r="N244" i="8"/>
  <c r="O244" i="8" s="1"/>
  <c r="N245" i="8"/>
  <c r="O245" i="8" s="1"/>
  <c r="N247" i="8"/>
  <c r="O247" i="8" s="1"/>
  <c r="N248" i="8"/>
  <c r="O248" i="8" s="1"/>
  <c r="N249" i="8"/>
  <c r="O249" i="8" s="1"/>
  <c r="N254" i="8"/>
  <c r="O254" i="8" s="1"/>
  <c r="N257" i="8"/>
  <c r="O257" i="8" s="1"/>
  <c r="N258" i="8"/>
  <c r="O258" i="8" s="1"/>
  <c r="N263" i="8"/>
  <c r="O263" i="8" s="1"/>
  <c r="N265" i="8"/>
  <c r="O265" i="8" s="1"/>
  <c r="N268" i="8"/>
  <c r="O268" i="8" s="1"/>
  <c r="N269" i="8"/>
  <c r="O269" i="8" s="1"/>
  <c r="N270" i="8"/>
  <c r="O270" i="8" s="1"/>
  <c r="N271" i="8"/>
  <c r="O271" i="8" s="1"/>
  <c r="N273" i="8"/>
  <c r="O273" i="8" s="1"/>
  <c r="N274" i="8"/>
  <c r="O274" i="8" s="1"/>
  <c r="N275" i="8"/>
  <c r="O275" i="8" s="1"/>
  <c r="N276" i="8"/>
  <c r="O276" i="8" s="1"/>
  <c r="N285" i="8"/>
  <c r="O285" i="8" s="1"/>
  <c r="N288" i="8"/>
  <c r="O288" i="8" s="1"/>
  <c r="N289" i="8"/>
  <c r="O289" i="8" s="1"/>
  <c r="N290" i="8"/>
  <c r="O290" i="8" s="1"/>
  <c r="N291" i="8"/>
  <c r="O291" i="8" s="1"/>
  <c r="N293" i="8"/>
  <c r="O293" i="8" s="1"/>
  <c r="N294" i="8"/>
  <c r="O294" i="8" s="1"/>
  <c r="N301" i="8"/>
  <c r="O301" i="8" s="1"/>
  <c r="N307" i="8"/>
  <c r="O307" i="8" s="1"/>
  <c r="O311" i="8" s="1"/>
  <c r="N309" i="8"/>
  <c r="O309" i="8" s="1"/>
  <c r="N312" i="8"/>
  <c r="O312" i="8" s="1"/>
  <c r="N313" i="8"/>
  <c r="O313" i="8" s="1"/>
  <c r="N314" i="8"/>
  <c r="O314" i="8" s="1"/>
  <c r="N319" i="8"/>
  <c r="O319" i="8" s="1"/>
  <c r="N321" i="8"/>
  <c r="O321" i="8" s="1"/>
  <c r="N330" i="8"/>
  <c r="O330" i="8" s="1"/>
  <c r="N332" i="8"/>
  <c r="O332" i="8" s="1"/>
  <c r="N335" i="8"/>
  <c r="O335" i="8" s="1"/>
  <c r="N336" i="8"/>
  <c r="O336" i="8" s="1"/>
  <c r="N337" i="8"/>
  <c r="O337" i="8" s="1"/>
  <c r="N338" i="8"/>
  <c r="O338" i="8" s="1"/>
  <c r="N341" i="8"/>
  <c r="O341" i="8" s="1"/>
  <c r="N343" i="8"/>
  <c r="O343" i="8" s="1"/>
  <c r="N350" i="8"/>
  <c r="O350" i="8" s="1"/>
  <c r="N353" i="8"/>
  <c r="O353" i="8" s="1"/>
  <c r="N355" i="8"/>
  <c r="O355" i="8" s="1"/>
  <c r="N357" i="8"/>
  <c r="O357" i="8" s="1"/>
  <c r="N358" i="8"/>
  <c r="O358" i="8" s="1"/>
  <c r="N362" i="8"/>
  <c r="O362" i="8" s="1"/>
  <c r="O366" i="8" s="1"/>
  <c r="N364" i="8"/>
  <c r="O364" i="8" s="1"/>
  <c r="N368" i="8"/>
  <c r="O368" i="8" s="1"/>
  <c r="N369" i="8"/>
  <c r="O369" i="8" s="1"/>
  <c r="N381" i="8"/>
  <c r="O381" i="8" s="1"/>
  <c r="O385" i="8" s="1"/>
  <c r="N383" i="8"/>
  <c r="O383" i="8" s="1"/>
  <c r="N387" i="8"/>
  <c r="O387" i="8" s="1"/>
  <c r="N388" i="8"/>
  <c r="O388" i="8" s="1"/>
  <c r="N396" i="8"/>
  <c r="O396" i="8" s="1"/>
  <c r="N398" i="8"/>
  <c r="O398" i="8" s="1"/>
  <c r="N405" i="8"/>
  <c r="O405" i="8" s="1"/>
  <c r="N417" i="8"/>
  <c r="O417" i="8" s="1"/>
  <c r="N419" i="8"/>
  <c r="O419" i="8" s="1"/>
  <c r="N431" i="8"/>
  <c r="O431" i="8" s="1"/>
  <c r="N452" i="8"/>
  <c r="O452" i="8" s="1"/>
  <c r="N455" i="8"/>
  <c r="O455" i="8" s="1"/>
  <c r="O458" i="8" s="1"/>
  <c r="N457" i="8"/>
  <c r="O457" i="8" s="1"/>
  <c r="N462" i="8"/>
  <c r="O462" i="8" s="1"/>
  <c r="N475" i="8"/>
  <c r="O475" i="8" s="1"/>
  <c r="N477" i="8"/>
  <c r="O477" i="8" s="1"/>
  <c r="N481" i="8"/>
  <c r="O481" i="8" s="1"/>
  <c r="N482" i="8"/>
  <c r="O482" i="8" s="1"/>
  <c r="N488" i="8"/>
  <c r="O488" i="8" s="1"/>
  <c r="N499" i="8"/>
  <c r="O499" i="8" s="1"/>
  <c r="O503" i="8" s="1"/>
  <c r="N500" i="8"/>
  <c r="O500" i="8" s="1"/>
  <c r="N501" i="8"/>
  <c r="O501" i="8" s="1"/>
  <c r="N502" i="8"/>
  <c r="O502" i="8" s="1"/>
  <c r="N510" i="8"/>
  <c r="O510" i="8" s="1"/>
  <c r="N511" i="8"/>
  <c r="O511" i="8" s="1"/>
  <c r="N513" i="8"/>
  <c r="O513" i="8" s="1"/>
  <c r="N514" i="8"/>
  <c r="O514" i="8" s="1"/>
  <c r="N524" i="8"/>
  <c r="O524" i="8" s="1"/>
  <c r="N534" i="8"/>
  <c r="O534" i="8" s="1"/>
  <c r="N539" i="8"/>
  <c r="O539" i="8" s="1"/>
  <c r="N540" i="8"/>
  <c r="O540" i="8" s="1"/>
  <c r="N542" i="8"/>
  <c r="O542" i="8" s="1"/>
  <c r="N543" i="8"/>
  <c r="O543" i="8" s="1"/>
  <c r="N545" i="8"/>
  <c r="O545" i="8" s="1"/>
  <c r="N546" i="8"/>
  <c r="O546" i="8" s="1"/>
  <c r="N548" i="8"/>
  <c r="O548" i="8" s="1"/>
  <c r="N551" i="8"/>
  <c r="O551" i="8" s="1"/>
  <c r="N552" i="8"/>
  <c r="O552" i="8" s="1"/>
  <c r="N554" i="8"/>
  <c r="O554" i="8" s="1"/>
  <c r="N555" i="8"/>
  <c r="O555" i="8" s="1"/>
  <c r="N557" i="8"/>
  <c r="O557" i="8" s="1"/>
  <c r="N560" i="8"/>
  <c r="O560" i="8" s="1"/>
  <c r="N561" i="8"/>
  <c r="O561" i="8" s="1"/>
  <c r="N562" i="8"/>
  <c r="O562" i="8" s="1"/>
  <c r="N570" i="8"/>
  <c r="O570" i="8" s="1"/>
  <c r="N571" i="8"/>
  <c r="O571" i="8" s="1"/>
  <c r="N572" i="8"/>
  <c r="O572" i="8" s="1"/>
  <c r="N575" i="8"/>
  <c r="O575" i="8" s="1"/>
  <c r="N577" i="8"/>
  <c r="O577" i="8" s="1"/>
  <c r="N579" i="8"/>
  <c r="O579" i="8" s="1"/>
  <c r="N580" i="8"/>
  <c r="O580" i="8" s="1"/>
  <c r="N581" i="8"/>
  <c r="O581" i="8" s="1"/>
  <c r="N583" i="8"/>
  <c r="O583" i="8" s="1"/>
  <c r="N585" i="8"/>
  <c r="O585" i="8" s="1"/>
  <c r="N587" i="8"/>
  <c r="O587" i="8" s="1"/>
  <c r="N588" i="8"/>
  <c r="O588" i="8" s="1"/>
  <c r="N591" i="8"/>
  <c r="O591" i="8" s="1"/>
  <c r="N605" i="8"/>
  <c r="O605" i="8" s="1"/>
  <c r="N629" i="8"/>
  <c r="O629" i="8" s="1"/>
  <c r="N630" i="8"/>
  <c r="O630" i="8" s="1"/>
  <c r="N631" i="8"/>
  <c r="O631" i="8" s="1"/>
  <c r="N632" i="8"/>
  <c r="O632" i="8" s="1"/>
  <c r="N633" i="8"/>
  <c r="O633" i="8" s="1"/>
  <c r="N655" i="8"/>
  <c r="O655" i="8" s="1"/>
  <c r="N657" i="8"/>
  <c r="O657" i="8" s="1"/>
  <c r="N661" i="8"/>
  <c r="O661" i="8" s="1"/>
  <c r="N662" i="8"/>
  <c r="O662" i="8" s="1"/>
  <c r="N663" i="8"/>
  <c r="O663" i="8" s="1"/>
  <c r="N665" i="8"/>
  <c r="O665" i="8" s="1"/>
  <c r="N666" i="8"/>
  <c r="O666" i="8" s="1"/>
  <c r="N667" i="8"/>
  <c r="O667" i="8" s="1"/>
  <c r="N668" i="8"/>
  <c r="O668" i="8" s="1"/>
  <c r="N669" i="8"/>
  <c r="O669" i="8" s="1"/>
  <c r="N675" i="8"/>
  <c r="O675" i="8" s="1"/>
  <c r="N686" i="8"/>
  <c r="O686" i="8" s="1"/>
  <c r="N688" i="8"/>
  <c r="O688" i="8" s="1"/>
  <c r="N689" i="8"/>
  <c r="O689" i="8" s="1"/>
  <c r="N697" i="8"/>
  <c r="O697" i="8" s="1"/>
  <c r="N701" i="8"/>
  <c r="O701" i="8" s="1"/>
  <c r="N704" i="8"/>
  <c r="N707" i="8"/>
  <c r="O707" i="8" s="1"/>
  <c r="N708" i="8"/>
  <c r="O708" i="8" s="1"/>
  <c r="N711" i="8"/>
  <c r="O711" i="8" s="1"/>
  <c r="N713" i="8"/>
  <c r="O713" i="8" s="1"/>
  <c r="N715" i="8"/>
  <c r="O715" i="8" s="1"/>
  <c r="N718" i="8"/>
  <c r="O718" i="8" s="1"/>
  <c r="N720" i="8"/>
  <c r="O720" i="8" s="1"/>
  <c r="N749" i="8"/>
  <c r="O749" i="8" s="1"/>
  <c r="N750" i="8"/>
  <c r="O750" i="8" s="1"/>
  <c r="N757" i="8"/>
  <c r="O757" i="8" s="1"/>
  <c r="N758" i="8"/>
  <c r="O758" i="8" s="1"/>
  <c r="N759" i="8"/>
  <c r="O759" i="8" s="1"/>
  <c r="O760" i="8" s="1"/>
  <c r="N762" i="8"/>
  <c r="O762" i="8" s="1"/>
  <c r="N775" i="8"/>
  <c r="O775" i="8" s="1"/>
  <c r="N776" i="8"/>
  <c r="O776" i="8" s="1"/>
  <c r="N784" i="8"/>
  <c r="O784" i="8" s="1"/>
  <c r="N785" i="8"/>
  <c r="O785" i="8" s="1"/>
  <c r="N790" i="8"/>
  <c r="O790" i="8" s="1"/>
  <c r="N796" i="8"/>
  <c r="O796" i="8" s="1"/>
  <c r="N810" i="8"/>
  <c r="O810" i="8" s="1"/>
  <c r="N811" i="8"/>
  <c r="O811" i="8" s="1"/>
  <c r="N813" i="8"/>
  <c r="O813" i="8" s="1"/>
  <c r="N816" i="8"/>
  <c r="O816" i="8" s="1"/>
  <c r="N818" i="8"/>
  <c r="O818" i="8" s="1"/>
  <c r="N821" i="8"/>
  <c r="O821" i="8" s="1"/>
  <c r="N823" i="8"/>
  <c r="O823" i="8" s="1"/>
  <c r="N825" i="8"/>
  <c r="O825" i="8" s="1"/>
  <c r="N827" i="8"/>
  <c r="O827" i="8" s="1"/>
  <c r="N829" i="8"/>
  <c r="N834" i="8"/>
  <c r="O834" i="8" s="1"/>
  <c r="N837" i="8"/>
  <c r="O837" i="8" s="1"/>
  <c r="N843" i="8"/>
  <c r="O843" i="8" s="1"/>
  <c r="N844" i="8"/>
  <c r="O844" i="8" s="1"/>
  <c r="N845" i="8"/>
  <c r="O845" i="8" s="1"/>
  <c r="N846" i="8"/>
  <c r="O846" i="8" s="1"/>
  <c r="N853" i="8"/>
  <c r="O853" i="8" s="1"/>
  <c r="N863" i="8"/>
  <c r="O863" i="8" s="1"/>
  <c r="N864" i="8"/>
  <c r="O864" i="8" s="1"/>
  <c r="N865" i="8"/>
  <c r="O865" i="8" s="1"/>
  <c r="N866" i="8"/>
  <c r="O866" i="8" s="1"/>
  <c r="N867" i="8"/>
  <c r="O867" i="8" s="1"/>
  <c r="N874" i="8"/>
  <c r="O874" i="8" s="1"/>
  <c r="N875" i="8"/>
  <c r="O875" i="8" s="1"/>
  <c r="N876" i="8"/>
  <c r="O876" i="8" s="1"/>
  <c r="N882" i="8"/>
  <c r="O882" i="8" s="1"/>
  <c r="N883" i="8"/>
  <c r="O883" i="8" s="1"/>
  <c r="N884" i="8"/>
  <c r="O884" i="8" s="1"/>
  <c r="N885" i="8"/>
  <c r="O885" i="8" s="1"/>
  <c r="N892" i="8"/>
  <c r="O892" i="8" s="1"/>
  <c r="N893" i="8"/>
  <c r="O893" i="8" s="1"/>
  <c r="N895" i="8"/>
  <c r="O895" i="8" s="1"/>
  <c r="N903" i="8"/>
  <c r="O903" i="8" s="1"/>
  <c r="N905" i="8"/>
  <c r="O905" i="8" s="1"/>
  <c r="N906" i="8"/>
  <c r="O906" i="8" s="1"/>
  <c r="N919" i="8"/>
  <c r="O919" i="8" s="1"/>
  <c r="N921" i="8"/>
  <c r="O921" i="8" s="1"/>
  <c r="N934" i="8"/>
  <c r="O934" i="8" s="1"/>
  <c r="O937" i="8" s="1"/>
  <c r="N936" i="8"/>
  <c r="O936" i="8" s="1"/>
  <c r="N945" i="8"/>
  <c r="O945" i="8" s="1"/>
  <c r="N947" i="8"/>
  <c r="O947" i="8" s="1"/>
  <c r="N955" i="8"/>
  <c r="O955" i="8" s="1"/>
  <c r="N957" i="8"/>
  <c r="O957" i="8" s="1"/>
  <c r="N965" i="8"/>
  <c r="O965" i="8" s="1"/>
  <c r="N967" i="8"/>
  <c r="O967" i="8" s="1"/>
  <c r="N984" i="8"/>
  <c r="O984" i="8" s="1"/>
  <c r="O988" i="8" s="1"/>
  <c r="N986" i="8"/>
  <c r="O986" i="8" s="1"/>
  <c r="N989" i="8"/>
  <c r="O989" i="8" s="1"/>
  <c r="N990" i="8"/>
  <c r="O990" i="8" s="1"/>
  <c r="N991" i="8"/>
  <c r="O991" i="8" s="1"/>
  <c r="N995" i="8"/>
  <c r="O995" i="8" s="1"/>
  <c r="N997" i="8"/>
  <c r="O997" i="8" s="1"/>
  <c r="N1001" i="8"/>
  <c r="O1001" i="8" s="1"/>
  <c r="N1002" i="8"/>
  <c r="O1002" i="8" s="1"/>
  <c r="N1003" i="8"/>
  <c r="O1003" i="8" s="1"/>
  <c r="N1005" i="8"/>
  <c r="O1005" i="8" s="1"/>
  <c r="N1006" i="8"/>
  <c r="O1006" i="8" s="1"/>
  <c r="N1007" i="8"/>
  <c r="O1007" i="8" s="1"/>
  <c r="N1008" i="8"/>
  <c r="O1008" i="8" s="1"/>
  <c r="N1009" i="8"/>
  <c r="O1009" i="8" s="1"/>
  <c r="N1011" i="8"/>
  <c r="O1011" i="8" s="1"/>
  <c r="N1012" i="8"/>
  <c r="O1012" i="8" s="1"/>
  <c r="N1013" i="8"/>
  <c r="O1013" i="8" s="1"/>
  <c r="N1014" i="8"/>
  <c r="O1014" i="8" s="1"/>
  <c r="N1016" i="8"/>
  <c r="O1016" i="8" s="1"/>
  <c r="N1017" i="8"/>
  <c r="O1017" i="8" s="1"/>
  <c r="N1018" i="8"/>
  <c r="O1018" i="8" s="1"/>
  <c r="N1020" i="8"/>
  <c r="O1020" i="8" s="1"/>
  <c r="N1021" i="8"/>
  <c r="O1021" i="8" s="1"/>
  <c r="N1022" i="8"/>
  <c r="O1022" i="8" s="1"/>
  <c r="N1023" i="8"/>
  <c r="O1023" i="8" s="1"/>
  <c r="N1027" i="8"/>
  <c r="O1027" i="8" s="1"/>
  <c r="N1029" i="8"/>
  <c r="O1029" i="8" s="1"/>
  <c r="N1030" i="8"/>
  <c r="O1030" i="8" s="1"/>
  <c r="N1031" i="8"/>
  <c r="O1031" i="8" s="1"/>
  <c r="N1032" i="8"/>
  <c r="O1032" i="8" s="1"/>
  <c r="N1034" i="8"/>
  <c r="O1034" i="8" s="1"/>
  <c r="N1036" i="8"/>
  <c r="O1036" i="8" s="1"/>
  <c r="N1039" i="8"/>
  <c r="O1039" i="8" s="1"/>
  <c r="N1040" i="8"/>
  <c r="O1040" i="8" s="1"/>
  <c r="N1041" i="8"/>
  <c r="O1041" i="8" s="1"/>
  <c r="N1042" i="8"/>
  <c r="O1042" i="8" s="1"/>
  <c r="N1044" i="8"/>
  <c r="O1044" i="8" s="1"/>
  <c r="N1046" i="8"/>
  <c r="O1046" i="8" s="1"/>
  <c r="N1049" i="8"/>
  <c r="O1049" i="8" s="1"/>
  <c r="O1053" i="8" s="1"/>
  <c r="N1050" i="8"/>
  <c r="O1050" i="8" s="1"/>
  <c r="N1051" i="8"/>
  <c r="O1051" i="8" s="1"/>
  <c r="N1052" i="8"/>
  <c r="O1052" i="8" s="1"/>
  <c r="N1054" i="8"/>
  <c r="O1054" i="8" s="1"/>
  <c r="N1056" i="8"/>
  <c r="O1056" i="8" s="1"/>
  <c r="N1060" i="8"/>
  <c r="O1060" i="8" s="1"/>
  <c r="N1061" i="8"/>
  <c r="O1061" i="8" s="1"/>
  <c r="N1062" i="8"/>
  <c r="O1062" i="8" s="1"/>
  <c r="N1063" i="8"/>
  <c r="O1063" i="8" s="1"/>
  <c r="N1070" i="8"/>
  <c r="O1070" i="8" s="1"/>
  <c r="N1072" i="8"/>
  <c r="O1072" i="8" s="1"/>
  <c r="N1080" i="8"/>
  <c r="O1080" i="8" s="1"/>
  <c r="N1081" i="8"/>
  <c r="O1081" i="8" s="1"/>
  <c r="N1082" i="8"/>
  <c r="O1082" i="8" s="1"/>
  <c r="N1083" i="8"/>
  <c r="O1083" i="8" s="1"/>
  <c r="N1090" i="8"/>
  <c r="O1090" i="8" s="1"/>
  <c r="N1091" i="8"/>
  <c r="O1091" i="8" s="1"/>
  <c r="N1092" i="8"/>
  <c r="O1092" i="8" s="1"/>
  <c r="N1093" i="8"/>
  <c r="O1093" i="8" s="1"/>
  <c r="N1095" i="8"/>
  <c r="O1095" i="8" s="1"/>
  <c r="O1099" i="8" s="1"/>
  <c r="N1096" i="8"/>
  <c r="O1096" i="8" s="1"/>
  <c r="N1098" i="8"/>
  <c r="O1098" i="8" s="1"/>
  <c r="N325" i="8"/>
  <c r="O325" i="8" s="1"/>
  <c r="N923" i="8"/>
  <c r="O923" i="8" s="1"/>
  <c r="N18" i="8"/>
  <c r="O18" i="8" s="1"/>
  <c r="N73" i="8"/>
  <c r="O73" i="8" s="1"/>
  <c r="N83" i="8"/>
  <c r="O83" i="8" s="1"/>
  <c r="N95" i="8"/>
  <c r="O95" i="8" s="1"/>
  <c r="N105" i="8"/>
  <c r="O105" i="8" s="1"/>
  <c r="N110" i="8"/>
  <c r="O110" i="8" s="1"/>
  <c r="N111" i="8"/>
  <c r="O111" i="8" s="1"/>
  <c r="N112" i="8"/>
  <c r="O112" i="8" s="1"/>
  <c r="N113" i="8"/>
  <c r="O113" i="8" s="1"/>
  <c r="N142" i="8"/>
  <c r="O142" i="8" s="1"/>
  <c r="N144" i="8"/>
  <c r="O144" i="8" s="1"/>
  <c r="N163" i="8"/>
  <c r="O163" i="8" s="1"/>
  <c r="N165" i="8"/>
  <c r="O165" i="8" s="1"/>
  <c r="N184" i="8"/>
  <c r="O184" i="8" s="1"/>
  <c r="N186" i="8"/>
  <c r="O186" i="8" s="1"/>
  <c r="N192" i="8"/>
  <c r="O192" i="8" s="1"/>
  <c r="N209" i="8"/>
  <c r="N212" i="8"/>
  <c r="O212" i="8" s="1"/>
  <c r="O213" i="8" s="1"/>
  <c r="N214" i="8"/>
  <c r="N219" i="8"/>
  <c r="O219" i="8" s="1"/>
  <c r="O223" i="8" s="1"/>
  <c r="N227" i="8"/>
  <c r="O227" i="8" s="1"/>
  <c r="J230" i="8"/>
  <c r="N230" i="8" s="1"/>
  <c r="N259" i="8"/>
  <c r="O259" i="8" s="1"/>
  <c r="N260" i="8"/>
  <c r="O260" i="8" s="1"/>
  <c r="N295" i="8"/>
  <c r="N315" i="8"/>
  <c r="N345" i="8"/>
  <c r="O345" i="8" s="1"/>
  <c r="N346" i="8"/>
  <c r="O346" i="8" s="1"/>
  <c r="N347" i="8"/>
  <c r="O347" i="8" s="1"/>
  <c r="N348" i="8"/>
  <c r="O348" i="8" s="1"/>
  <c r="J351" i="8"/>
  <c r="N351" i="8" s="1"/>
  <c r="O351" i="8" s="1"/>
  <c r="N377" i="8"/>
  <c r="O377" i="8" s="1"/>
  <c r="N378" i="8"/>
  <c r="O378" i="8" s="1"/>
  <c r="N407" i="8"/>
  <c r="O407" i="8" s="1"/>
  <c r="N408" i="8"/>
  <c r="O408" i="8" s="1"/>
  <c r="N410" i="8"/>
  <c r="O410" i="8" s="1"/>
  <c r="N412" i="8"/>
  <c r="O412" i="8" s="1"/>
  <c r="N413" i="8"/>
  <c r="O413" i="8" s="1"/>
  <c r="O416" i="8" s="1"/>
  <c r="N414" i="8"/>
  <c r="O414" i="8" s="1"/>
  <c r="N415" i="8"/>
  <c r="O415" i="8" s="1"/>
  <c r="N423" i="8"/>
  <c r="O423" i="8" s="1"/>
  <c r="N424" i="8"/>
  <c r="O424" i="8" s="1"/>
  <c r="N432" i="8"/>
  <c r="N441" i="8"/>
  <c r="N449" i="8"/>
  <c r="N463" i="8"/>
  <c r="O463" i="8" s="1"/>
  <c r="J466" i="8"/>
  <c r="N466" i="8" s="1"/>
  <c r="O466" i="8" s="1"/>
  <c r="N471" i="8"/>
  <c r="O471" i="8" s="1"/>
  <c r="N472" i="8"/>
  <c r="O472" i="8" s="1"/>
  <c r="L485" i="8"/>
  <c r="N485" i="8" s="1"/>
  <c r="O485" i="8" s="1"/>
  <c r="J486" i="8"/>
  <c r="N486" i="8" s="1"/>
  <c r="O486" i="8" s="1"/>
  <c r="L490" i="8"/>
  <c r="L564" i="8"/>
  <c r="N564" i="8" s="1"/>
  <c r="O564" i="8" s="1"/>
  <c r="O606" i="8"/>
  <c r="L626" i="8"/>
  <c r="N626" i="8" s="1"/>
  <c r="O626" i="8" s="1"/>
  <c r="J627" i="8"/>
  <c r="N627" i="8" s="1"/>
  <c r="O627" i="8" s="1"/>
  <c r="J638" i="8"/>
  <c r="N638" i="8" s="1"/>
  <c r="O638" i="8" s="1"/>
  <c r="N642" i="8"/>
  <c r="O642" i="8" s="1"/>
  <c r="O643" i="8" s="1"/>
  <c r="N670" i="8"/>
  <c r="N673" i="8"/>
  <c r="O673" i="8" s="1"/>
  <c r="N677" i="8"/>
  <c r="O677" i="8" s="1"/>
  <c r="N678" i="8"/>
  <c r="O678" i="8" s="1"/>
  <c r="N685" i="8"/>
  <c r="O685" i="8" s="1"/>
  <c r="N250" i="8"/>
  <c r="O250" i="8" s="1"/>
  <c r="N251" i="8"/>
  <c r="O251" i="8" s="1"/>
  <c r="N278" i="8"/>
  <c r="O278" i="8" s="1"/>
  <c r="N279" i="8"/>
  <c r="O279" i="8" s="1"/>
  <c r="N280" i="8"/>
  <c r="O280" i="8" s="1"/>
  <c r="N281" i="8"/>
  <c r="O281" i="8" s="1"/>
  <c r="N282" i="8"/>
  <c r="O282" i="8" s="1"/>
  <c r="N302" i="8"/>
  <c r="O302" i="8" s="1"/>
  <c r="N303" i="8"/>
  <c r="O303" i="8" s="1"/>
  <c r="N304" i="8"/>
  <c r="O304" i="8" s="1"/>
  <c r="N323" i="8"/>
  <c r="O323" i="8" s="1"/>
  <c r="N324" i="8"/>
  <c r="O324" i="8" s="1"/>
  <c r="N326" i="8"/>
  <c r="O326" i="8" s="1"/>
  <c r="N327" i="8"/>
  <c r="O327" i="8" s="1"/>
  <c r="J487" i="8"/>
  <c r="N487" i="8" s="1"/>
  <c r="O487" i="8" s="1"/>
  <c r="N512" i="8"/>
  <c r="O512" i="8" s="1"/>
  <c r="N516" i="8"/>
  <c r="O516" i="8" s="1"/>
  <c r="N517" i="8"/>
  <c r="O517" i="8" s="1"/>
  <c r="N518" i="8"/>
  <c r="O518" i="8" s="1"/>
  <c r="N519" i="8"/>
  <c r="O519" i="8" s="1"/>
  <c r="N522" i="8"/>
  <c r="O522" i="8" s="1"/>
  <c r="N536" i="8"/>
  <c r="O536" i="8" s="1"/>
  <c r="N541" i="8"/>
  <c r="O541" i="8" s="1"/>
  <c r="N550" i="8"/>
  <c r="N559" i="8"/>
  <c r="O559" i="8" s="1"/>
  <c r="N569" i="8"/>
  <c r="N582" i="8"/>
  <c r="O582" i="8" s="1"/>
  <c r="N586" i="8"/>
  <c r="O586" i="8" s="1"/>
  <c r="N592" i="8"/>
  <c r="O592" i="8" s="1"/>
  <c r="N599" i="8"/>
  <c r="O599" i="8" s="1"/>
  <c r="O602" i="8" s="1"/>
  <c r="N608" i="8"/>
  <c r="O608" i="8" s="1"/>
  <c r="N617" i="8"/>
  <c r="O617" i="8" s="1"/>
  <c r="N621" i="8"/>
  <c r="O621" i="8" s="1"/>
  <c r="N645" i="8"/>
  <c r="O645" i="8" s="1"/>
  <c r="O648" i="8" s="1"/>
  <c r="N651" i="8"/>
  <c r="O651" i="8" s="1"/>
  <c r="N652" i="8"/>
  <c r="O652" i="8" s="1"/>
  <c r="N654" i="8"/>
  <c r="O654" i="8" s="1"/>
  <c r="N660" i="8"/>
  <c r="O660" i="8" s="1"/>
  <c r="O664" i="8" s="1"/>
  <c r="N691" i="8"/>
  <c r="O691" i="8" s="1"/>
  <c r="N692" i="8"/>
  <c r="O692" i="8" s="1"/>
  <c r="N693" i="8"/>
  <c r="O693" i="8" s="1"/>
  <c r="N694" i="8"/>
  <c r="O694" i="8" s="1"/>
  <c r="N695" i="8"/>
  <c r="O695" i="8" s="1"/>
  <c r="N700" i="8"/>
  <c r="O700" i="8" s="1"/>
  <c r="N709" i="8"/>
  <c r="O709" i="8" s="1"/>
  <c r="N754" i="8"/>
  <c r="O754" i="8" s="1"/>
  <c r="L854" i="8"/>
  <c r="N854" i="8" s="1"/>
  <c r="O854" i="8" s="1"/>
  <c r="N869" i="8"/>
  <c r="O869" i="8" s="1"/>
  <c r="N871" i="8"/>
  <c r="O871" i="8" s="1"/>
  <c r="N879" i="8"/>
  <c r="O879" i="8" s="1"/>
  <c r="N887" i="8"/>
  <c r="O887" i="8" s="1"/>
  <c r="N899" i="8"/>
  <c r="O899" i="8" s="1"/>
  <c r="N900" i="8"/>
  <c r="O900" i="8" s="1"/>
  <c r="J910" i="8"/>
  <c r="N910" i="8" s="1"/>
  <c r="O910" i="8" s="1"/>
  <c r="N712" i="8"/>
  <c r="N724" i="8"/>
  <c r="O724" i="8" s="1"/>
  <c r="N735" i="8"/>
  <c r="O735" i="8" s="1"/>
  <c r="J752" i="8"/>
  <c r="N752" i="8" s="1"/>
  <c r="N755" i="8"/>
  <c r="O755" i="8" s="1"/>
  <c r="N761" i="8"/>
  <c r="O761" i="8" s="1"/>
  <c r="N764" i="8"/>
  <c r="O764" i="8" s="1"/>
  <c r="N772" i="8"/>
  <c r="O772" i="8" s="1"/>
  <c r="N773" i="8"/>
  <c r="O773" i="8" s="1"/>
  <c r="N782" i="8"/>
  <c r="O782" i="8" s="1"/>
  <c r="N792" i="8"/>
  <c r="O792" i="8" s="1"/>
  <c r="N793" i="8"/>
  <c r="O793" i="8" s="1"/>
  <c r="N808" i="8"/>
  <c r="O808" i="8" s="1"/>
  <c r="N814" i="8"/>
  <c r="N833" i="8"/>
  <c r="O833" i="8" s="1"/>
  <c r="N849" i="8"/>
  <c r="O849" i="8" s="1"/>
  <c r="N851" i="8"/>
  <c r="O851" i="8" s="1"/>
  <c r="N856" i="8"/>
  <c r="O856" i="8" s="1"/>
  <c r="N916" i="8"/>
  <c r="O916" i="8" s="1"/>
  <c r="N917" i="8"/>
  <c r="O917" i="8" s="1"/>
  <c r="N928" i="8"/>
  <c r="O928" i="8" s="1"/>
  <c r="N929" i="8"/>
  <c r="O929" i="8" s="1"/>
  <c r="N930" i="8"/>
  <c r="O930" i="8" s="1"/>
  <c r="N931" i="8"/>
  <c r="O931" i="8" s="1"/>
  <c r="N938" i="8"/>
  <c r="O938" i="8" s="1"/>
  <c r="N939" i="8"/>
  <c r="O939" i="8" s="1"/>
  <c r="N941" i="8"/>
  <c r="O941" i="8" s="1"/>
  <c r="N950" i="8"/>
  <c r="O950" i="8" s="1"/>
  <c r="N952" i="8"/>
  <c r="O952" i="8" s="1"/>
  <c r="N959" i="8"/>
  <c r="O959" i="8" s="1"/>
  <c r="N961" i="8"/>
  <c r="O961" i="8" s="1"/>
  <c r="N970" i="8"/>
  <c r="O970" i="8" s="1"/>
  <c r="N974" i="8"/>
  <c r="O974" i="8" s="1"/>
  <c r="N975" i="8"/>
  <c r="O975" i="8" s="1"/>
  <c r="N976" i="8"/>
  <c r="O976" i="8" s="1"/>
  <c r="N977" i="8"/>
  <c r="O977" i="8" s="1"/>
  <c r="N979" i="8"/>
  <c r="O979" i="8" s="1"/>
  <c r="N980" i="8"/>
  <c r="O980" i="8" s="1"/>
  <c r="N981" i="8"/>
  <c r="O981" i="8" s="1"/>
  <c r="N982" i="8"/>
  <c r="O982" i="8" s="1"/>
  <c r="N992" i="8"/>
  <c r="O992" i="8" s="1"/>
  <c r="N993" i="8"/>
  <c r="O993" i="8" s="1"/>
  <c r="N1025" i="8"/>
  <c r="O1025" i="8" s="1"/>
  <c r="N1065" i="8"/>
  <c r="O1065" i="8" s="1"/>
  <c r="N1066" i="8"/>
  <c r="O1066" i="8" s="1"/>
  <c r="N1067" i="8"/>
  <c r="O1067" i="8" s="1"/>
  <c r="N1068" i="8"/>
  <c r="O1068" i="8" s="1"/>
  <c r="N1075" i="8"/>
  <c r="O1075" i="8" s="1"/>
  <c r="N1076" i="8"/>
  <c r="O1076" i="8" s="1"/>
  <c r="N1077" i="8"/>
  <c r="O1077" i="8" s="1"/>
  <c r="N1078" i="8"/>
  <c r="O1078" i="8" s="1"/>
  <c r="N1085" i="8"/>
  <c r="O1085" i="8" s="1"/>
  <c r="N1086" i="8"/>
  <c r="O1086" i="8" s="1"/>
  <c r="N1087" i="8"/>
  <c r="O1087" i="8" s="1"/>
  <c r="N1088" i="8"/>
  <c r="O1088" i="8" s="1"/>
  <c r="N1100" i="8"/>
  <c r="O1100" i="8" s="1"/>
  <c r="O1101" i="8" s="1"/>
  <c r="N1104" i="8"/>
  <c r="O1104" i="8" s="1"/>
  <c r="O1105" i="8" s="1"/>
  <c r="N1108" i="8"/>
  <c r="O1108" i="8" s="1"/>
  <c r="O1109" i="8" s="1"/>
  <c r="N1112" i="8"/>
  <c r="O1112" i="8" s="1"/>
  <c r="O1113" i="8" s="1"/>
  <c r="O150" i="8"/>
  <c r="O171" i="8"/>
  <c r="J20" i="8"/>
  <c r="N20" i="8" s="1"/>
  <c r="O20" i="8" s="1"/>
  <c r="J21" i="8"/>
  <c r="N21" i="8" s="1"/>
  <c r="O21" i="8" s="1"/>
  <c r="L22" i="8"/>
  <c r="N22" i="8" s="1"/>
  <c r="O22" i="8" s="1"/>
  <c r="J30" i="8"/>
  <c r="N30" i="8" s="1"/>
  <c r="O30" i="8" s="1"/>
  <c r="L31" i="8"/>
  <c r="N31" i="8" s="1"/>
  <c r="O31" i="8" s="1"/>
  <c r="J33" i="8"/>
  <c r="N33" i="8" s="1"/>
  <c r="O33" i="8" s="1"/>
  <c r="J34" i="8"/>
  <c r="N34" i="8" s="1"/>
  <c r="O34" i="8" s="1"/>
  <c r="L44" i="8"/>
  <c r="N44" i="8" s="1"/>
  <c r="O44" i="8" s="1"/>
  <c r="N56" i="8"/>
  <c r="O56" i="8" s="1"/>
  <c r="N66" i="8"/>
  <c r="O66" i="8" s="1"/>
  <c r="N75" i="8"/>
  <c r="O75" i="8" s="1"/>
  <c r="N97" i="8"/>
  <c r="O97" i="8" s="1"/>
  <c r="N107" i="8"/>
  <c r="O107" i="8" s="1"/>
  <c r="N117" i="8"/>
  <c r="O117" i="8" s="1"/>
  <c r="N121" i="8"/>
  <c r="O121" i="8" s="1"/>
  <c r="N143" i="8"/>
  <c r="N162" i="8"/>
  <c r="O162" i="8" s="1"/>
  <c r="N164" i="8"/>
  <c r="O164" i="8" s="1"/>
  <c r="N183" i="8"/>
  <c r="O183" i="8" s="1"/>
  <c r="N185" i="8"/>
  <c r="O185" i="8" s="1"/>
  <c r="N187" i="8"/>
  <c r="O187" i="8" s="1"/>
  <c r="N195" i="8"/>
  <c r="O195" i="8" s="1"/>
  <c r="N197" i="8"/>
  <c r="O197" i="8" s="1"/>
  <c r="O292" i="8"/>
  <c r="O344" i="8"/>
  <c r="O498" i="8"/>
  <c r="N55" i="8"/>
  <c r="O55" i="8" s="1"/>
  <c r="N65" i="8"/>
  <c r="O65" i="8" s="1"/>
  <c r="N74" i="8"/>
  <c r="O74" i="8" s="1"/>
  <c r="N84" i="8"/>
  <c r="O84" i="8" s="1"/>
  <c r="N96" i="8"/>
  <c r="O96" i="8" s="1"/>
  <c r="N106" i="8"/>
  <c r="O106" i="8" s="1"/>
  <c r="N116" i="8"/>
  <c r="O116" i="8" s="1"/>
  <c r="N120" i="8"/>
  <c r="O120" i="8" s="1"/>
  <c r="N131" i="8"/>
  <c r="O131" i="8" s="1"/>
  <c r="N133" i="8"/>
  <c r="O133" i="8" s="1"/>
  <c r="N135" i="8"/>
  <c r="O135" i="8" s="1"/>
  <c r="N152" i="8"/>
  <c r="O152" i="8" s="1"/>
  <c r="N154" i="8"/>
  <c r="O154" i="8" s="1"/>
  <c r="N173" i="8"/>
  <c r="O173" i="8" s="1"/>
  <c r="N175" i="8"/>
  <c r="O175" i="8" s="1"/>
  <c r="O272" i="8"/>
  <c r="O479" i="8"/>
  <c r="L42" i="8"/>
  <c r="N42" i="8" s="1"/>
  <c r="O42" i="8" s="1"/>
  <c r="N53" i="8"/>
  <c r="O53" i="8" s="1"/>
  <c r="N63" i="8"/>
  <c r="O63" i="8" s="1"/>
  <c r="N72" i="8"/>
  <c r="O72" i="8" s="1"/>
  <c r="N76" i="8"/>
  <c r="O76" i="8" s="1"/>
  <c r="N94" i="8"/>
  <c r="O94" i="8" s="1"/>
  <c r="N104" i="8"/>
  <c r="N108" i="8"/>
  <c r="O108" i="8" s="1"/>
  <c r="N118" i="8"/>
  <c r="O118" i="8" s="1"/>
  <c r="J128" i="8"/>
  <c r="N128" i="8" s="1"/>
  <c r="O128" i="8" s="1"/>
  <c r="N132" i="8"/>
  <c r="O132" i="8" s="1"/>
  <c r="N134" i="8"/>
  <c r="O134" i="8" s="1"/>
  <c r="N151" i="8"/>
  <c r="O151" i="8" s="1"/>
  <c r="N153" i="8"/>
  <c r="O153" i="8" s="1"/>
  <c r="N155" i="8"/>
  <c r="O155" i="8" s="1"/>
  <c r="N172" i="8"/>
  <c r="O172" i="8" s="1"/>
  <c r="N174" i="8"/>
  <c r="O174" i="8" s="1"/>
  <c r="N176" i="8"/>
  <c r="O176" i="8" s="1"/>
  <c r="J191" i="8"/>
  <c r="N191" i="8" s="1"/>
  <c r="O191" i="8" s="1"/>
  <c r="L224" i="8"/>
  <c r="J224" i="8"/>
  <c r="O399" i="8"/>
  <c r="L352" i="8"/>
  <c r="N352" i="8" s="1"/>
  <c r="O352" i="8" s="1"/>
  <c r="N359" i="8"/>
  <c r="O359" i="8" s="1"/>
  <c r="N370" i="8"/>
  <c r="O370" i="8" s="1"/>
  <c r="N379" i="8"/>
  <c r="O379" i="8" s="1"/>
  <c r="N403" i="8"/>
  <c r="O403" i="8" s="1"/>
  <c r="N425" i="8"/>
  <c r="O425" i="8" s="1"/>
  <c r="J428" i="8"/>
  <c r="N428" i="8" s="1"/>
  <c r="O428" i="8" s="1"/>
  <c r="J429" i="8"/>
  <c r="N429" i="8" s="1"/>
  <c r="O429" i="8" s="1"/>
  <c r="L465" i="8"/>
  <c r="N465" i="8" s="1"/>
  <c r="O465" i="8" s="1"/>
  <c r="J467" i="8"/>
  <c r="N467" i="8" s="1"/>
  <c r="O467" i="8" s="1"/>
  <c r="J468" i="8"/>
  <c r="N468" i="8" s="1"/>
  <c r="O468" i="8" s="1"/>
  <c r="L469" i="8"/>
  <c r="N469" i="8" s="1"/>
  <c r="O469" i="8" s="1"/>
  <c r="N473" i="8"/>
  <c r="N483" i="8"/>
  <c r="O483" i="8" s="1"/>
  <c r="N565" i="8"/>
  <c r="O565" i="8" s="1"/>
  <c r="N356" i="8"/>
  <c r="O356" i="8" s="1"/>
  <c r="N367" i="8"/>
  <c r="O367" i="8" s="1"/>
  <c r="N371" i="8"/>
  <c r="O371" i="8" s="1"/>
  <c r="N386" i="8"/>
  <c r="N400" i="8"/>
  <c r="N422" i="8"/>
  <c r="O422" i="8" s="1"/>
  <c r="N480" i="8"/>
  <c r="O480" i="8" s="1"/>
  <c r="N490" i="8"/>
  <c r="L566" i="8"/>
  <c r="J566" i="8"/>
  <c r="J624" i="8"/>
  <c r="N624" i="8" s="1"/>
  <c r="O624" i="8" s="1"/>
  <c r="N635" i="8"/>
  <c r="O635" i="8" s="1"/>
  <c r="L637" i="8"/>
  <c r="J637" i="8"/>
  <c r="N699" i="8"/>
  <c r="O699" i="8" s="1"/>
  <c r="N733" i="8"/>
  <c r="O733" i="8" s="1"/>
  <c r="L753" i="8"/>
  <c r="N753" i="8" s="1"/>
  <c r="O753" i="8" s="1"/>
  <c r="O791" i="8"/>
  <c r="N848" i="8"/>
  <c r="O848" i="8" s="1"/>
  <c r="N850" i="8"/>
  <c r="O850" i="8" s="1"/>
  <c r="J855" i="8"/>
  <c r="N855" i="8" s="1"/>
  <c r="O855" i="8" s="1"/>
  <c r="N890" i="8"/>
  <c r="O890" i="8" s="1"/>
  <c r="N636" i="8"/>
  <c r="O636" i="8" s="1"/>
  <c r="L625" i="8"/>
  <c r="J625" i="8"/>
  <c r="O653" i="8"/>
  <c r="N832" i="8"/>
  <c r="O832" i="8" s="1"/>
  <c r="N870" i="8"/>
  <c r="O870" i="8" s="1"/>
  <c r="N872" i="8"/>
  <c r="O872" i="8" s="1"/>
  <c r="N687" i="8"/>
  <c r="N698" i="8"/>
  <c r="N706" i="8"/>
  <c r="N725" i="8"/>
  <c r="N736" i="8"/>
  <c r="O736" i="8" s="1"/>
  <c r="N747" i="8"/>
  <c r="N763" i="8"/>
  <c r="O763" i="8" s="1"/>
  <c r="N774" i="8"/>
  <c r="O774" i="8" s="1"/>
  <c r="N783" i="8"/>
  <c r="N794" i="8"/>
  <c r="O794" i="8" s="1"/>
  <c r="N807" i="8"/>
  <c r="O807" i="8" s="1"/>
  <c r="N822" i="8"/>
  <c r="N824" i="8"/>
  <c r="O824" i="8" s="1"/>
  <c r="N859" i="8"/>
  <c r="O859" i="8" s="1"/>
  <c r="N861" i="8"/>
  <c r="O861" i="8" s="1"/>
  <c r="N878" i="8"/>
  <c r="O878" i="8" s="1"/>
  <c r="N880" i="8"/>
  <c r="O880" i="8" s="1"/>
  <c r="N889" i="8"/>
  <c r="O889" i="8" s="1"/>
  <c r="N898" i="8"/>
  <c r="O898" i="8" s="1"/>
  <c r="N911" i="8"/>
  <c r="O911" i="8" s="1"/>
  <c r="O922" i="8"/>
  <c r="N924" i="8"/>
  <c r="O924" i="8" s="1"/>
  <c r="O927" i="8" s="1"/>
  <c r="N942" i="8"/>
  <c r="O942" i="8" s="1"/>
  <c r="N949" i="8"/>
  <c r="O949" i="8" s="1"/>
  <c r="N951" i="8"/>
  <c r="O951" i="8" s="1"/>
  <c r="N960" i="8"/>
  <c r="O960" i="8" s="1"/>
  <c r="N962" i="8"/>
  <c r="O962" i="8" s="1"/>
  <c r="N969" i="8"/>
  <c r="O969" i="8" s="1"/>
  <c r="N971" i="8"/>
  <c r="O971" i="8" s="1"/>
  <c r="O1074" i="8"/>
  <c r="O999" i="8"/>
  <c r="O1038" i="8"/>
  <c r="N940" i="8"/>
  <c r="O940" i="8" s="1"/>
  <c r="O1048" i="8"/>
  <c r="L1000" i="8"/>
  <c r="N1000" i="8" s="1"/>
  <c r="O1000" i="8" s="1"/>
  <c r="L1026" i="8"/>
  <c r="N1026" i="8" s="1"/>
  <c r="O1026" i="8" s="1"/>
  <c r="O1033" i="8" l="1"/>
  <c r="O896" i="8"/>
  <c r="O421" i="8"/>
  <c r="O82" i="8"/>
  <c r="O549" i="8"/>
  <c r="O394" i="8"/>
  <c r="O334" i="8"/>
  <c r="O287" i="8"/>
  <c r="O205" i="8"/>
  <c r="O842" i="8"/>
  <c r="O798" i="8"/>
  <c r="O141" i="8"/>
  <c r="O611" i="8"/>
  <c r="O256" i="8"/>
  <c r="O182" i="8"/>
  <c r="O968" i="8"/>
  <c r="O14" i="8"/>
  <c r="O563" i="8"/>
  <c r="O526" i="8"/>
  <c r="O658" i="8"/>
  <c r="O464" i="8"/>
  <c r="O948" i="8"/>
  <c r="O590" i="8"/>
  <c r="O679" i="8"/>
  <c r="O71" i="8"/>
  <c r="O857" i="8"/>
  <c r="O538" i="8"/>
  <c r="O1010" i="8"/>
  <c r="O1004" i="8"/>
  <c r="O544" i="8"/>
  <c r="O1094" i="8"/>
  <c r="O1059" i="8"/>
  <c r="O1019" i="8"/>
  <c r="O616" i="8"/>
  <c r="O597" i="8"/>
  <c r="O277" i="8"/>
  <c r="O93" i="8"/>
  <c r="O847" i="8"/>
  <c r="O515" i="8"/>
  <c r="O267" i="8"/>
  <c r="O52" i="8"/>
  <c r="O958" i="8"/>
  <c r="O29" i="8"/>
  <c r="O901" i="8"/>
  <c r="O328" i="8"/>
  <c r="O831" i="8"/>
  <c r="Q831" i="8" s="1"/>
  <c r="O963" i="8"/>
  <c r="O912" i="8"/>
  <c r="O558" i="8"/>
  <c r="O19" i="8"/>
  <c r="O584" i="8"/>
  <c r="O67" i="8"/>
  <c r="O891" i="8"/>
  <c r="O862" i="8"/>
  <c r="O747" i="8"/>
  <c r="O748" i="8" s="1"/>
  <c r="O698" i="8"/>
  <c r="O702" i="8" s="1"/>
  <c r="O752" i="8"/>
  <c r="O756" i="8" s="1"/>
  <c r="O45" i="8"/>
  <c r="O814" i="8"/>
  <c r="O815" i="8" s="1"/>
  <c r="O550" i="8"/>
  <c r="O553" i="8" s="1"/>
  <c r="O441" i="8"/>
  <c r="O444" i="8" s="1"/>
  <c r="O209" i="8"/>
  <c r="O210" i="8" s="1"/>
  <c r="O783" i="8"/>
  <c r="O786" i="8" s="1"/>
  <c r="O687" i="8"/>
  <c r="O690" i="8" s="1"/>
  <c r="O400" i="8"/>
  <c r="O404" i="8" s="1"/>
  <c r="O473" i="8"/>
  <c r="O474" i="8" s="1"/>
  <c r="O712" i="8"/>
  <c r="O716" i="8" s="1"/>
  <c r="O432" i="8"/>
  <c r="O435" i="8" s="1"/>
  <c r="O704" i="8"/>
  <c r="O705" i="8" s="1"/>
  <c r="O822" i="8"/>
  <c r="O826" i="8" s="1"/>
  <c r="O725" i="8"/>
  <c r="O726" i="8" s="1"/>
  <c r="O490" i="8"/>
  <c r="O494" i="8" s="1"/>
  <c r="O386" i="8"/>
  <c r="O389" i="8" s="1"/>
  <c r="O104" i="8"/>
  <c r="O109" i="8" s="1"/>
  <c r="O143" i="8"/>
  <c r="O145" i="8" s="1"/>
  <c r="O569" i="8"/>
  <c r="O573" i="8" s="1"/>
  <c r="O670" i="8"/>
  <c r="O671" i="8" s="1"/>
  <c r="O315" i="8"/>
  <c r="O316" i="8" s="1"/>
  <c r="O214" i="8"/>
  <c r="O218" i="8" s="1"/>
  <c r="O706" i="8"/>
  <c r="O710" i="8" s="1"/>
  <c r="O449" i="8"/>
  <c r="O453" i="8" s="1"/>
  <c r="O295" i="8"/>
  <c r="O296" i="8" s="1"/>
  <c r="O230" i="8"/>
  <c r="O232" i="8" s="1"/>
  <c r="O803" i="8"/>
  <c r="O771" i="8"/>
  <c r="O743" i="8"/>
  <c r="O732" i="8"/>
  <c r="O684" i="8"/>
  <c r="O448" i="8"/>
  <c r="O440" i="8"/>
  <c r="O376" i="8"/>
  <c r="O300" i="8"/>
  <c r="O532" i="8"/>
  <c r="O509" i="8"/>
  <c r="O261" i="8"/>
  <c r="O751" i="8"/>
  <c r="O721" i="8"/>
  <c r="O907" i="8"/>
  <c r="O240" i="8"/>
  <c r="N625" i="8"/>
  <c r="O625" i="8" s="1"/>
  <c r="O628" i="8" s="1"/>
  <c r="O484" i="8"/>
  <c r="O360" i="8"/>
  <c r="O193" i="8"/>
  <c r="O252" i="8"/>
  <c r="O578" i="8"/>
  <c r="O322" i="8"/>
  <c r="O127" i="8"/>
  <c r="O40" i="8"/>
  <c r="O795" i="8"/>
  <c r="O777" i="8"/>
  <c r="O622" i="8"/>
  <c r="O305" i="8"/>
  <c r="O1084" i="8"/>
  <c r="O1064" i="8"/>
  <c r="O1043" i="8"/>
  <c r="O1015" i="8"/>
  <c r="O877" i="8"/>
  <c r="O953" i="8"/>
  <c r="O354" i="8"/>
  <c r="O199" i="8"/>
  <c r="O1079" i="8"/>
  <c r="O994" i="8"/>
  <c r="O978" i="8"/>
  <c r="O918" i="8"/>
  <c r="O411" i="8"/>
  <c r="O380" i="8"/>
  <c r="O349" i="8"/>
  <c r="O1024" i="8"/>
  <c r="O886" i="8"/>
  <c r="O868" i="8"/>
  <c r="O820" i="8"/>
  <c r="O634" i="8"/>
  <c r="O339" i="8"/>
  <c r="O246" i="8"/>
  <c r="O103" i="8"/>
  <c r="O489" i="8"/>
  <c r="O1028" i="8"/>
  <c r="O943" i="8"/>
  <c r="O809" i="8"/>
  <c r="O765" i="8"/>
  <c r="O873" i="8"/>
  <c r="O835" i="8"/>
  <c r="N637" i="8"/>
  <c r="O637" i="8" s="1"/>
  <c r="O426" i="8"/>
  <c r="O470" i="8"/>
  <c r="O430" i="8"/>
  <c r="O98" i="8"/>
  <c r="O87" i="8"/>
  <c r="O166" i="8"/>
  <c r="O24" i="8"/>
  <c r="O1089" i="8"/>
  <c r="O1069" i="8"/>
  <c r="O696" i="8"/>
  <c r="O520" i="8"/>
  <c r="O283" i="8"/>
  <c r="O114" i="8"/>
  <c r="O122" i="8"/>
  <c r="O983" i="8"/>
  <c r="O932" i="8"/>
  <c r="O35" i="8"/>
  <c r="N224" i="8"/>
  <c r="O177" i="8"/>
  <c r="O136" i="8"/>
  <c r="O188" i="8"/>
  <c r="O972" i="8"/>
  <c r="O881" i="8"/>
  <c r="O852" i="8"/>
  <c r="O737" i="8"/>
  <c r="N566" i="8"/>
  <c r="O372" i="8"/>
  <c r="O77" i="8"/>
  <c r="O130" i="8"/>
  <c r="O639" i="8"/>
  <c r="O156" i="8"/>
  <c r="O57" i="8"/>
  <c r="O1114" i="8" l="1"/>
  <c r="O566" i="8"/>
  <c r="O568" i="8" s="1"/>
  <c r="O224" i="8"/>
  <c r="O228" i="8" s="1"/>
</calcChain>
</file>

<file path=xl/sharedStrings.xml><?xml version="1.0" encoding="utf-8"?>
<sst xmlns="http://schemas.openxmlformats.org/spreadsheetml/2006/main" count="8173" uniqueCount="802">
  <si>
    <t>SỞ Y TẾ NGHỆ AN</t>
  </si>
  <si>
    <t>BỆNH VIỆN ĐA KHOA HUYỆN NGHI LỘC</t>
  </si>
  <si>
    <t>DANH SÁCH VIÊN CHỨC ĐIỀU CHỈNH PHỤ CẤP ƯU ĐÃI NGHỀ THEO NGHỊ ĐINH SỐ 05/2023/NĐ-CP</t>
  </si>
  <si>
    <t>TT</t>
  </si>
  <si>
    <t>Họ và tên</t>
  </si>
  <si>
    <t>Ngày tháng năm sinh</t>
  </si>
  <si>
    <t>Mã số CDNN</t>
  </si>
  <si>
    <t xml:space="preserve">Hệ số lương </t>
  </si>
  <si>
    <t>Phụ cấp chức vụ</t>
  </si>
  <si>
    <t>Phụ cấp vượt khung</t>
  </si>
  <si>
    <t>Mức phụ cấp ưu đãi nghề hiện hưởng</t>
  </si>
  <si>
    <t>Mức phụ cấp ưu đãi nghề mới theo NĐ 05</t>
  </si>
  <si>
    <t>Số tháng thực hưởng</t>
  </si>
  <si>
    <t>Chênh lệch</t>
  </si>
  <si>
    <t>Thành tiền (TLCS: 1490000)</t>
  </si>
  <si>
    <t>Năm hưởng</t>
  </si>
  <si>
    <t>Khoa, phòng</t>
  </si>
  <si>
    <t>Ghi chú</t>
  </si>
  <si>
    <t>%</t>
  </si>
  <si>
    <t>Hệ số</t>
  </si>
  <si>
    <t xml:space="preserve">Hệ số </t>
  </si>
  <si>
    <t>14=12-10</t>
  </si>
  <si>
    <t>15=14*13*1490000</t>
  </si>
  <si>
    <t>Bùi Thị Vinh</t>
  </si>
  <si>
    <t>V.08.05.13</t>
  </si>
  <si>
    <t>Quyết định chuyển xếp lương số 233/QĐ-BVĐK ngày 11/07/2022; Nghỉ sinh từ T10/2022-T12/2022</t>
  </si>
  <si>
    <t>Nghỉ sinh T1/2023-T3/2023; 6 tháng đầu năm 2023</t>
  </si>
  <si>
    <t>6 tháng cuối năm 2023</t>
  </si>
  <si>
    <t>Cộng Bùi Thị Vinh</t>
  </si>
  <si>
    <t>Hoàng Thị Thu Thảo</t>
  </si>
  <si>
    <t>Quyết định chuyển xếp lương số 233/QĐ-BVĐK ngày 11/07/2022 (T7/2022-T9/2022)</t>
  </si>
  <si>
    <t>Giảm PC ưu đãi theo Quyết định số 350/QĐ-BVĐK ngày 30/09/2022 (T10/2022-T12/202</t>
  </si>
  <si>
    <t>T1/2023-T3/2023</t>
  </si>
  <si>
    <t>Tăng PC ưu đãi theo Quyết định số 140/QĐ-BVĐK ngày 17/03/2023 (T4/2023-T6/2023)</t>
  </si>
  <si>
    <t>T7/2023-T9/2023</t>
  </si>
  <si>
    <t>Giảm PC ưu đãi theo Quyết định số 140/QĐ-BVĐK ngày 17/03/2023 (T10/2023-T12/2023)</t>
  </si>
  <si>
    <t>Cộng Hoàng Thị Thu Thảo</t>
  </si>
  <si>
    <t>Võ Thị Kiều Oanh</t>
  </si>
  <si>
    <t>Quyết định chuyển xếp lương số 233/QĐ-BVĐK ngày 11/07/2022</t>
  </si>
  <si>
    <t>6 tháng đầu năm 2023</t>
  </si>
  <si>
    <t>Cộng Võ Thị Kiều Oanh</t>
  </si>
  <si>
    <t xml:space="preserve"> Ngô Thị Hoài Sơn </t>
  </si>
  <si>
    <t>V.08.06.15</t>
  </si>
  <si>
    <t>Phòng Kế hoạch tổng hợp</t>
  </si>
  <si>
    <t>Quyết định nâng lương số 494/QĐ-BVĐK ngày 25/11/2022</t>
  </si>
  <si>
    <t>Cộng Ngô Thị Hoài Sơn</t>
  </si>
  <si>
    <t>Ngô Thị San</t>
  </si>
  <si>
    <t>Cộng Ngô Thị San</t>
  </si>
  <si>
    <t>Nguyễn Thị Hiên</t>
  </si>
  <si>
    <t>Phòng diều dưỡng</t>
  </si>
  <si>
    <t>Quyết định nâng lương số 98/QĐ-BVĐK ngày 31/03/2022</t>
  </si>
  <si>
    <t>Cộng Nguyễn Thị Hiên</t>
  </si>
  <si>
    <t xml:space="preserve">Võ Thị Thanh Thương </t>
  </si>
  <si>
    <t>Cộng Võ Thị Thanh Thương</t>
  </si>
  <si>
    <t>Nguyễn Thị Nhung</t>
  </si>
  <si>
    <t>V.08.08.22</t>
  </si>
  <si>
    <t>Khoa Dược</t>
  </si>
  <si>
    <t>Giảm PC chức vụ từ T1/2022-T9/2022 theo Thông báo số 738/TB-BVĐK ngày 23/12/2020</t>
  </si>
  <si>
    <t>Phòng Vật tư thiết bị y tế</t>
  </si>
  <si>
    <t>Tăng PC chức vụ từ T10/2022 theo Quyết định số 355/QĐ-BVĐK ngày 03/10/2022</t>
  </si>
  <si>
    <t>T7/2023-T8/2023</t>
  </si>
  <si>
    <t>Dự kiến nâng lương từ T9/2023</t>
  </si>
  <si>
    <t>Cộng Nguyễn Thị Nhung</t>
  </si>
  <si>
    <t>Phạm Thị Hằng</t>
  </si>
  <si>
    <t>V.08.05.12</t>
  </si>
  <si>
    <t>Quyết định số 238/QĐ-BVĐK ngày 13/07/2022</t>
  </si>
  <si>
    <t>Khoa Kiểm soát nhiễm khuẩn</t>
  </si>
  <si>
    <t>T1/2023-T2/2023</t>
  </si>
  <si>
    <t>Tăng PCCV từ T3/2023 theo Quyết định số 91/QĐ-BVĐK ngày 23/02/2023 (T3/2023-T6/2023)</t>
  </si>
  <si>
    <t>Cộng Phạm Thị Hằng</t>
  </si>
  <si>
    <t>Nguyễn Thị Huyền</t>
  </si>
  <si>
    <t>Quyết định số 384/QĐ-BVĐK ngày 09/11/2021</t>
  </si>
  <si>
    <t>Khoa Mắt</t>
  </si>
  <si>
    <t>T7/2023-T11/2023</t>
  </si>
  <si>
    <t>Dự kiến nâng lương từ T12/2023</t>
  </si>
  <si>
    <t>Cộng Nguyễn Thị Huyền</t>
  </si>
  <si>
    <t>Phạm Hữu Đoàn</t>
  </si>
  <si>
    <t>Khoa TMH-RHM</t>
  </si>
  <si>
    <t>T1/2023</t>
  </si>
  <si>
    <t>Quyết định nâng lương số 141/QĐ-BVĐK ngày 17/03/2023 (T2/2023-T6/2023)</t>
  </si>
  <si>
    <t>Phòng Điều dưỡng</t>
  </si>
  <si>
    <t>Quyết định số 255/QĐ-BVĐk ngày 25/05/2023; 6 tháng cuối năm 2023</t>
  </si>
  <si>
    <t>Cộng Phạm Hữu Đoàn</t>
  </si>
  <si>
    <t>Hoàng Thị Thu Trang</t>
  </si>
  <si>
    <t>V.08.06.16</t>
  </si>
  <si>
    <t>Khoa Phụ Sản</t>
  </si>
  <si>
    <t>Quyết định điều động số 231/QĐ-BVĐK ngày 11/07/2022; Quyết định chuyển xếp lương số 233/QĐ-BVĐK ngày 11/07/2022</t>
  </si>
  <si>
    <t>Cộng Hoàng Thị Thu Trang</t>
  </si>
  <si>
    <t>Đvt: đồng</t>
  </si>
  <si>
    <t xml:space="preserve"> Nguyễn  Huy Phúc </t>
  </si>
  <si>
    <t>V.08.01.02</t>
  </si>
  <si>
    <t>Ban Giám đốc</t>
  </si>
  <si>
    <t>T7/2023</t>
  </si>
  <si>
    <t>Dự kiến nâng lương từ T8/2023</t>
  </si>
  <si>
    <t>Cộng Nguyễn Huy Phúc</t>
  </si>
  <si>
    <t xml:space="preserve"> Nguyễn Hữu Thọ </t>
  </si>
  <si>
    <t>Cộng Nguyễn Hữu Thọ</t>
  </si>
  <si>
    <t xml:space="preserve"> Hoàng Trung Thông </t>
  </si>
  <si>
    <t>Nâng lương từ 4,74 lên 5,08 từ 01/01/2022 theo Quyết định số 766/QĐ-SYT ngày 13/05/2022</t>
  </si>
  <si>
    <t>Nâng PCCV theo Quyết định bổ nhiệm số 1618/QĐ-SYT ngày 09/09/2022</t>
  </si>
  <si>
    <t>Cộng Hoàng Trung Thông</t>
  </si>
  <si>
    <t>Nguyễn Mạnh Trung</t>
  </si>
  <si>
    <t>V.08.01.03</t>
  </si>
  <si>
    <t>Khoa Khám bệnh</t>
  </si>
  <si>
    <t xml:space="preserve">Khoa Khám bệnh </t>
  </si>
  <si>
    <t>V.08.01.04</t>
  </si>
  <si>
    <t>Cộng Nguyễn Mạnh Trung</t>
  </si>
  <si>
    <t xml:space="preserve">Trần Văn Dương </t>
  </si>
  <si>
    <t>Dự kiến tăng PCVK từ T10/2023</t>
  </si>
  <si>
    <t>Cộng Trần Văn Dương</t>
  </si>
  <si>
    <t xml:space="preserve"> Nguyễn Anh Lý </t>
  </si>
  <si>
    <t>Từ T7/2023-T10/2023</t>
  </si>
  <si>
    <t>Dự kiến nâng lương từ T11/2023</t>
  </si>
  <si>
    <t>Cộng Nguyễn Anh Lý</t>
  </si>
  <si>
    <t>Hoàng Thị Ngân</t>
  </si>
  <si>
    <t>Cộng Hoàng Thị Ngân</t>
  </si>
  <si>
    <t>Nguyễn Văn Hùng</t>
  </si>
  <si>
    <t>Tăng PCCV theo Quyết định bổ nhiệm số 184/QĐ-BVĐK ngày 06/06/2022</t>
  </si>
  <si>
    <t>Chuyển xếp lương viên chức hạng IV the Quyết định số 233/QĐ-BVĐK ngày 11/07/2022</t>
  </si>
  <si>
    <t>T7/2023-T10/2023</t>
  </si>
  <si>
    <t>Cộng Nguyễn Văn Hùng</t>
  </si>
  <si>
    <t>Đinh Thị Oanh</t>
  </si>
  <si>
    <t>Nghỉ ốm cả T01/2022</t>
  </si>
  <si>
    <t>Cộng Đinh Thị Oanh</t>
  </si>
  <si>
    <t>Nguyễn Thị Hiền</t>
  </si>
  <si>
    <t>Cộng Nguyễn Thị Hiền</t>
  </si>
  <si>
    <t>Nguyễn Thị Hương</t>
  </si>
  <si>
    <t>Cộng Nguyễn Thị Hương</t>
  </si>
  <si>
    <t xml:space="preserve">Lê Thị Kim </t>
  </si>
  <si>
    <t>Nâng lương theo Quyết định số 98/QĐ-BVĐK ngày 31/03/2022</t>
  </si>
  <si>
    <t>Cộng Lê Thị Kim</t>
  </si>
  <si>
    <t>Hoàng Thị Oanh</t>
  </si>
  <si>
    <t>Thực tế tăng PC ưu đãi 70% điều động khu thu dung T4/2022</t>
  </si>
  <si>
    <t>Cộng Hoàng Thị Oanh</t>
  </si>
  <si>
    <t>Trần Tuấn Vũ</t>
  </si>
  <si>
    <t>T1/2022 và T3/2022-T6/2022</t>
  </si>
  <si>
    <t>Thực tế tăng PC ưu đãi 70% điều động khu thu dung T2/2022</t>
  </si>
  <si>
    <t>V.08.05.14</t>
  </si>
  <si>
    <t>Cộng Trần Tuấn Vũ</t>
  </si>
  <si>
    <t>Nguyễn Thị Nga</t>
  </si>
  <si>
    <t>Thực tế tăng PC ưu đãi 70% từ T1/2022-T4/2022 theo Quyết định số 53/QĐ-BVĐK ngày 21/02/2022</t>
  </si>
  <si>
    <t>Quyết định chuyển xếp lương số 233/QĐ-BVĐK ngày 11/07/2022; Quyết định số 514/QĐ-BVĐK ngày 30/11/2022</t>
  </si>
  <si>
    <t>6 tháng đầu năm 2023; giảm PC ưu đãi theo Quyết định số 17/QĐ-BVĐK ngày 05/01/2023</t>
  </si>
  <si>
    <t>Cộng Nguyễn Thị Nga</t>
  </si>
  <si>
    <t>Nguyễn Thị Huệ</t>
  </si>
  <si>
    <t>Nghỉ sinh từ T5/2022-T10/2022</t>
  </si>
  <si>
    <t>Cộng Nguyễn Thị Huệ</t>
  </si>
  <si>
    <t>Trương Thị Hà Xuyên</t>
  </si>
  <si>
    <t>Cộng Trương Thị Hà Xuyên</t>
  </si>
  <si>
    <t>Hoàng Thị Châu</t>
  </si>
  <si>
    <t>Cộng Hoàng Thị Châu</t>
  </si>
  <si>
    <t>Thái Doãn Phúc</t>
  </si>
  <si>
    <t>Cộng Thái Doãn Phúc</t>
  </si>
  <si>
    <t>Nguyễn Thị Hồng Ngọc</t>
  </si>
  <si>
    <t>Cộng Nguyễn Thị Hồng Ngọc</t>
  </si>
  <si>
    <t>Nguyễn Thị Thu Hiền</t>
  </si>
  <si>
    <t>Cộng Nguyễn Thị Thu Hiền</t>
  </si>
  <si>
    <t>Nguyễn Thị Trang</t>
  </si>
  <si>
    <t>Nghỉ sinh T1/2022</t>
  </si>
  <si>
    <t>Cộng Nguyễn Thị Trang</t>
  </si>
  <si>
    <t>Hoàng Thị Thu Hà</t>
  </si>
  <si>
    <t>Quyết định nâng lương số 98/QĐ-BVĐK ngày 31/03/2022; Nghỉ không lương T12/2022 theo Thông báo số 812/TB-BVĐK ngày 29/11/2022</t>
  </si>
  <si>
    <t>Nghỉ không lương T1/2023-T2/2023; Đơn phương chấm dứt hợp đồng từ T3/2023 theo Quyết định 108/QĐ-BVĐK ngày 06/03/2023</t>
  </si>
  <si>
    <t>Cộng Hoàng Thị Thu Hà</t>
  </si>
  <si>
    <t xml:space="preserve">Lê Thị Thu </t>
  </si>
  <si>
    <t>Cộng Lê Thị Thu</t>
  </si>
  <si>
    <t>Nguyễn Thị Tình</t>
  </si>
  <si>
    <t>Nâng PCCV theo Quyết định bổ nhiệm số 187/QĐ-BVĐK ngày 06/06/2022</t>
  </si>
  <si>
    <t>Cộng Nguyễn Thị Tình</t>
  </si>
  <si>
    <t>Đào Thị Thanh Huệ</t>
  </si>
  <si>
    <t>22/12/1990</t>
  </si>
  <si>
    <t>Cộng Đào Thị Thanh Huệ</t>
  </si>
  <si>
    <t>Cao Văn Hiển</t>
  </si>
  <si>
    <t>Cộng Cao Văn Hiển</t>
  </si>
  <si>
    <t xml:space="preserve"> Lê Thanh Thảo </t>
  </si>
  <si>
    <t>Cộng Lê Thanh Thảo</t>
  </si>
  <si>
    <t>Hoàng Thị Dung</t>
  </si>
  <si>
    <t>Cộng Hoàng Thị Dung</t>
  </si>
  <si>
    <t>Nguyễn Thị Hoa</t>
  </si>
  <si>
    <t>V.08.03.07</t>
  </si>
  <si>
    <t>Đi học liên tục từ T2/2022-T4/2022</t>
  </si>
  <si>
    <t>Cộng Nguyễn Thị Hoa</t>
  </si>
  <si>
    <t>Dự kiến nâng lương T12/2023</t>
  </si>
  <si>
    <t>Nguyễn Thị Uyên</t>
  </si>
  <si>
    <t>Tuyển dụng mới từ T11/2022 theo Quyết định số 407/QĐ-BVĐK ngày 25/10/2022</t>
  </si>
  <si>
    <t>Dự kiến hết tập sự từ T11/2023</t>
  </si>
  <si>
    <t>Cộng Nguyễn Thị Uyên</t>
  </si>
  <si>
    <t>Lương Thị Lài</t>
  </si>
  <si>
    <t>Dự kiến nâng lương T11/2023</t>
  </si>
  <si>
    <t>Cộng Lương Thị Lài</t>
  </si>
  <si>
    <t>Trần Văn Biên</t>
  </si>
  <si>
    <t>Khoa Nội tổng hợp</t>
  </si>
  <si>
    <t>Tăng PC ưu đãi theo Quyết định số 507/QĐ-BVĐK ngày 29/11/2022)</t>
  </si>
  <si>
    <t>Cộng Trần Văn Biên</t>
  </si>
  <si>
    <t xml:space="preserve"> Nguyễn  Hữu Phong </t>
  </si>
  <si>
    <t>Khoa Nội Tim Mạch</t>
  </si>
  <si>
    <t>Cộng Nguyễn Hữu Phong</t>
  </si>
  <si>
    <t>Nguyễn Thị Khánh Hòa</t>
  </si>
  <si>
    <t>Đi học; Quyết định nâng lương số 98/QĐ-BVĐK ngày 31/03/2022</t>
  </si>
  <si>
    <t>Đi học CKI, dự kiến học xong từ T9/2023</t>
  </si>
  <si>
    <t>Cộng Nguyễn Thị Khánh Hòa</t>
  </si>
  <si>
    <t>Cao Thị Tuyết</t>
  </si>
  <si>
    <t>Cộng Cao Thị Tuyết</t>
  </si>
  <si>
    <t>Trần Thị Ngọc</t>
  </si>
  <si>
    <t>Nghỉ sinh từ T8/2022-T1/2023</t>
  </si>
  <si>
    <t>6 tháng đầu năm 2023 (Nghỉ sinh T1/2023)</t>
  </si>
  <si>
    <t>Cộng Trần Thị Ngọc</t>
  </si>
  <si>
    <t>Nguyễn Thị Hoài</t>
  </si>
  <si>
    <t>Tuyển dụng T11/2022 theo Quyết định số 401/QĐ-BVĐK ngày 25/10/2022</t>
  </si>
  <si>
    <t>Dự kiến hết tập sự từ T8/2023</t>
  </si>
  <si>
    <t>Cộng Nguyễn Thị Hoài</t>
  </si>
  <si>
    <t>Đậu Thị Lam</t>
  </si>
  <si>
    <t>6 tháng đầu năm 2023 (Tuyển dụng T1/2023 theo Quyết định số 27/QĐ-BVĐK ngày 11/01/2023)</t>
  </si>
  <si>
    <t>Dự kiến hết tập sự T10/2023</t>
  </si>
  <si>
    <t>Cộng Đậu Thị Lam</t>
  </si>
  <si>
    <t>Nguyễn Thị Điệp</t>
  </si>
  <si>
    <t>Nghỉ sinh T1/2022-T3/2022</t>
  </si>
  <si>
    <t>T11/2022-T12/2022 (Tăng PC ưu đãi theo Quyết định số 394/QĐ-BVĐK ngày 21/10/2022)</t>
  </si>
  <si>
    <t>T1/2023-T2/2023 (Tăng PC ưu đãi theo Quyết định số 394/QĐ-BVĐK ngày 21/10/2022)</t>
  </si>
  <si>
    <t>T3/2023-T6/2023 (Giảm PC ưu đãi theo Quyết định số 73/QĐ-BVĐK ngày 15/03/2023)</t>
  </si>
  <si>
    <t>Cộng Nguyễn Thị Điệp</t>
  </si>
  <si>
    <t>Nguyễn Thị Oanh</t>
  </si>
  <si>
    <t>T1/2022-T3/2022 (Tăng PC ưu đãi theo Quyết định số 88/QĐ-BVĐK ngày 22/03/2021 và Quyết định số 53/QĐ-BVĐK ngày 21/02/2022)</t>
  </si>
  <si>
    <t>T4/2022-T6/2022 (giảm PC ưu đãi theo Quyết định số 57/QĐ-BVĐK ngày 28/02/2022)</t>
  </si>
  <si>
    <t>Cộng Nguyễn Thị Oanh</t>
  </si>
  <si>
    <t>Nguyễn Thị Thảo</t>
  </si>
  <si>
    <t>20/12/1985</t>
  </si>
  <si>
    <t>Cộng Nguyễn Thị Thảo</t>
  </si>
  <si>
    <t>Ốm 14 ngày T3/2022</t>
  </si>
  <si>
    <t xml:space="preserve">Phạm Thị Duyên </t>
  </si>
  <si>
    <t>Cộng Phạm Thị Duyên</t>
  </si>
  <si>
    <t>Võ Thị Quyên</t>
  </si>
  <si>
    <t>Cộng Võ Thị Quyên</t>
  </si>
  <si>
    <t>Nguyễn Thị Hoà</t>
  </si>
  <si>
    <t>Cộng Nguyễn Thị Hòa</t>
  </si>
  <si>
    <t>Đinh Thị Hồng Thắng</t>
  </si>
  <si>
    <t>Cộng Đinh Thị Hồng Thắng</t>
  </si>
  <si>
    <t>Chu Đức Quỳnh</t>
  </si>
  <si>
    <t>Quyết định số 162/QĐ-SNV ngày 10/03/2023</t>
  </si>
  <si>
    <t>Cộng Chu Đức Quỳnh</t>
  </si>
  <si>
    <t>Nguyễn Thị Dương Tuyết</t>
  </si>
  <si>
    <t>T1/2022-T2/2022 và T4/2022-T7/2022</t>
  </si>
  <si>
    <t>Thực tế tăng PC ưu đãi T3/2022  lên 70% theo QĐ điều động sang khoa Lây số 65/QĐ-BVĐK</t>
  </si>
  <si>
    <t>T3/2022-T3/2022 Tăng PC ưu đãi theo QĐ điều động số 65/QĐ-BVĐK ngày 02/03/2022</t>
  </si>
  <si>
    <t>Cộng Nguyễn Thị Dương Tuyết</t>
  </si>
  <si>
    <t>Hồ Thị Nga</t>
  </si>
  <si>
    <t>Mất từ T3/2023</t>
  </si>
  <si>
    <t>Cộng Hồ Thị Nga</t>
  </si>
  <si>
    <t>Nguyễn Thị Ngà</t>
  </si>
  <si>
    <t>Thực tế tăng PC ưu đãi 70% T1/2022 theo Quyết định điều động khu thu dung số 14/QĐ-BVĐK ngày 10/01/2022</t>
  </si>
  <si>
    <t>Cộng Nguyễn Thị Ngà</t>
  </si>
  <si>
    <t>Nguyễn Thị Phượng</t>
  </si>
  <si>
    <t>Đi học CKI từ T1/2022-T9/2022</t>
  </si>
  <si>
    <t>6 tháng cuối năm 2023; dự kiến nâng lương từ T7/2023</t>
  </si>
  <si>
    <t>Cộng Nguyễn Thị Phượng</t>
  </si>
  <si>
    <t>Ngô Thị Phú</t>
  </si>
  <si>
    <t>Cộng Ngô Thị Phú</t>
  </si>
  <si>
    <t>Trương Thị Hằng</t>
  </si>
  <si>
    <t>Nghỉ sinh từ T2/2022-T7/2022</t>
  </si>
  <si>
    <t>Cộng Trương Thị Hằng</t>
  </si>
  <si>
    <t>Lương Thúy An</t>
  </si>
  <si>
    <t>Cộng Lương Thúy An</t>
  </si>
  <si>
    <t>Đậu Thị Hoa</t>
  </si>
  <si>
    <t>Cộng Đậu Thị Hoa</t>
  </si>
  <si>
    <t>Phan Thị Hường</t>
  </si>
  <si>
    <t>Cộng Phan Thị Hường</t>
  </si>
  <si>
    <t>Trần Thị Thơm</t>
  </si>
  <si>
    <t>Cộng Trần Thị Thơm</t>
  </si>
  <si>
    <t xml:space="preserve"> Đặng Thị Thu Thuỷ </t>
  </si>
  <si>
    <t>Cộng Đặng Thị Thu Thủy</t>
  </si>
  <si>
    <t>Ngô Thị Hằng</t>
  </si>
  <si>
    <t>Khoa Nhi</t>
  </si>
  <si>
    <t>Tăng PCCV theo Quyết định bổ nhiệm số 89/QĐ-BVĐK ngày 23/02/2023 (T3/2023-T6/2023|)</t>
  </si>
  <si>
    <t>Cộng Ngô Thị Hằng</t>
  </si>
  <si>
    <t>Trần Thị Yến</t>
  </si>
  <si>
    <t>Cộng Trần Thị Yến</t>
  </si>
  <si>
    <t>Nguyễn Thị Tùng</t>
  </si>
  <si>
    <t>Quyết định chuyển xếp lương số 233/QĐ-BVĐK ngày 11/07/2022; T8/2022: nghỉ ốm 21 ngày</t>
  </si>
  <si>
    <t>6 tháng đầu năm 2023 (Nghỉ sinh T4/2023-T6/2023)</t>
  </si>
  <si>
    <t>6 tháng cuối năm 2023 (Nghỉ sinh T7/2023-T9/2023)</t>
  </si>
  <si>
    <t>Cộng Nguyễn Thị Tùng</t>
  </si>
  <si>
    <t>Nguyễn Thị Thùy Linh</t>
  </si>
  <si>
    <t>Tuyển dụng T11/2022 theo Quyết định số 402/QĐ-BVĐK ngày 25/10/2022</t>
  </si>
  <si>
    <t>Cộng Nguyễn Thị Thùy Linh</t>
  </si>
  <si>
    <t>Trương Thị Đức</t>
  </si>
  <si>
    <t>Dự kiến nâng lương từ T10/2023</t>
  </si>
  <si>
    <t>Cộng Trương Thị Đức</t>
  </si>
  <si>
    <t>Nguyễn Thị Thanh Hòa</t>
  </si>
  <si>
    <t>Cộng Nguyễn Thị Thanh Hòa</t>
  </si>
  <si>
    <t>Nguyễn Thị Hà Trang</t>
  </si>
  <si>
    <t>Cộng Nguyễn Thị Hà Trang</t>
  </si>
  <si>
    <t xml:space="preserve">Phạm Thị Thu Hà </t>
  </si>
  <si>
    <t>Cộng Phạm Thị Thu Hà</t>
  </si>
  <si>
    <t>Nguyễn Thị Thành Vinh</t>
  </si>
  <si>
    <t>Cộng Nguyễn Thị Thành Vinh</t>
  </si>
  <si>
    <t>Hoàng Thị Vân</t>
  </si>
  <si>
    <t>Tăng PCUD theo Quyết định điều động số 530/QĐ-BVĐK ngày 8/12/2022; 6 tháng đầu năm 2023</t>
  </si>
  <si>
    <t>Cộng Hoàng Thị Vân</t>
  </si>
  <si>
    <t xml:space="preserve">Trần Quốc Việt </t>
  </si>
  <si>
    <t>Cộng Trần Quốc Việt</t>
  </si>
  <si>
    <t>Đặng Minh Ngọc</t>
  </si>
  <si>
    <t>T1/2022-T4/2022</t>
  </si>
  <si>
    <t>Thực tế tăng PC ưu đãi lên 70%  từ T1/2022-T4/2022 theo QĐ số 53/QĐ-BVĐK ngày 21/02/2022</t>
  </si>
  <si>
    <t>Cộng Đặng Minh Ngọc</t>
  </si>
  <si>
    <t>Trần Thị Nga</t>
  </si>
  <si>
    <t>Cộng Trần Thị Nga</t>
  </si>
  <si>
    <t>Phùng Thị Trang</t>
  </si>
  <si>
    <t>Khoa Nội tim mạch</t>
  </si>
  <si>
    <t>T1/2022 (Giảm PC ưu đãi theo Quyết định số 90/QĐ-BVĐK ngày 22/03/2021)</t>
  </si>
  <si>
    <t>Thực tế tăng PC ưu đãi lên 70%  từ T2/2022-T4/2022 theo QĐ số 53/QĐ-BVĐK ngày 21/02/2022</t>
  </si>
  <si>
    <t>Cộng Phùng Thị Trang</t>
  </si>
  <si>
    <t>Trần Thị Thu Phong</t>
  </si>
  <si>
    <t>T1/2022-T3/2022</t>
  </si>
  <si>
    <t>T5/2022-T6/2022</t>
  </si>
  <si>
    <t>T8/2022-T12/2022</t>
  </si>
  <si>
    <t>Cộng Trần Thị Thu Phong</t>
  </si>
  <si>
    <t>Trần Thị Hà</t>
  </si>
  <si>
    <t>T1/2022-T7/2022</t>
  </si>
  <si>
    <t>Cộng Trần Thị Hà</t>
  </si>
  <si>
    <t>Nguyễn Thị Liễu</t>
  </si>
  <si>
    <t>Cộng Nguyễn Thị Liễu</t>
  </si>
  <si>
    <t>Bùi Thị Nga</t>
  </si>
  <si>
    <t>Thực tế tăng PC ưu đãi lên 70%  T4/2022 theo QĐ điều động lên khu thu dung số 100/QĐ-BVĐK ngày 31/03/2022</t>
  </si>
  <si>
    <t>T7/2022-T12/2022 (Quyết định chuyển xếp lương số 233/QĐ-BVĐK ngày 11/07/2022)</t>
  </si>
  <si>
    <t>6 tháng đầu năm 2023 (Tăng PC ưu đãi theo Quyết định số 18/QĐ-BVĐK ngày 05/01/2023)</t>
  </si>
  <si>
    <t>Cộng Bùi Thị Nga</t>
  </si>
  <si>
    <t xml:space="preserve">Nguyễn Thị Phương Anh </t>
  </si>
  <si>
    <t>Quyết định nâng lương số 772/QĐ-SYT ngày 13/05/2022</t>
  </si>
  <si>
    <t>Nghỉ hưu từ 01/07/2023 theo Quyết định số 99/QĐ-BVĐK ngày 02/03/2023; 6 tháng đầu năm 2023</t>
  </si>
  <si>
    <t>Cộng Nguyễn Thị Phương Anh</t>
  </si>
  <si>
    <t>Trần Văn Công</t>
  </si>
  <si>
    <t>Cộng Trần Văn Công</t>
  </si>
  <si>
    <t>Lê Hải Quân</t>
  </si>
  <si>
    <t>Nâng lương theo Quyết định số 494/QĐ-BVĐK ngày 25/11/2022</t>
  </si>
  <si>
    <t>Cộng Lê Hải Quân</t>
  </si>
  <si>
    <t>Nguyễn Văn Liêm</t>
  </si>
  <si>
    <t>6 tháng đầu năm 2023; Quyết định nâng lương số 141/QĐ-BVĐK ngày 17/03/2023</t>
  </si>
  <si>
    <t>Cộng Nguyễn Văn Liêm</t>
  </si>
  <si>
    <t>Phạm Văn Đồng</t>
  </si>
  <si>
    <t>Cộng Phạm Văn Đồng</t>
  </si>
  <si>
    <t>Nguyễn Thị Nhàn</t>
  </si>
  <si>
    <t>Nghỉ sinh T1/2022-T5/2022</t>
  </si>
  <si>
    <t>Cộng Nguyễn Thị Nhàn</t>
  </si>
  <si>
    <t>Trần Tuấn Linh</t>
  </si>
  <si>
    <t>V.08.07.19</t>
  </si>
  <si>
    <t>Cộng Trần Tuấn Linh</t>
  </si>
  <si>
    <t>Trần Thị Gái</t>
  </si>
  <si>
    <t>Cộng Trần Thị Gái</t>
  </si>
  <si>
    <t xml:space="preserve">Hoàng Thị Thu </t>
  </si>
  <si>
    <t>Từ T1/2023-T5/2023</t>
  </si>
  <si>
    <t>Nâng lương từ T6/2023 theo Quyết định nâng lương số 141/QĐ-BVĐK ngày 17/03/2023</t>
  </si>
  <si>
    <t>Cộng Hoàng Thị Thu</t>
  </si>
  <si>
    <t>Phan Thị Ân</t>
  </si>
  <si>
    <t>Quyết định nâng lương số 98/QĐ-BVĐK ngày 31/03/2022; Nghỉ sinh T7/2022-T12/2022</t>
  </si>
  <si>
    <t>Cộng Phan Thị Ân</t>
  </si>
  <si>
    <t>Hồ Minh Đức</t>
  </si>
  <si>
    <t>Quyết định nâng lương số 98/QĐ-BVĐK ngày 31/03/2022; Nghỉ việc không hưởng lương T6/2022-T7/2022</t>
  </si>
  <si>
    <t>Cộng Hồ Minh Đức</t>
  </si>
  <si>
    <t>Đặng Xuân Trường</t>
  </si>
  <si>
    <t>Cộng Đặng Xuân Trường</t>
  </si>
  <si>
    <t>Lê Bá Chinh</t>
  </si>
  <si>
    <t>Tuyển dụng T11/2022 theo Quyết định số 399/QĐ-BVĐK ngày 25/10/2022</t>
  </si>
  <si>
    <t>Cộng Lê Bá Chinh</t>
  </si>
  <si>
    <t>Trần Thị Nhung</t>
  </si>
  <si>
    <t>Tuyển dụng T11/2022 theo Quyết định số 410/QĐ-BVĐK ngày 25/10/2022</t>
  </si>
  <si>
    <t>Cộng Trần Thị Nhung</t>
  </si>
  <si>
    <t>Đặng Thị Thuỷ Nguyên</t>
  </si>
  <si>
    <t>Quyết định chuyển xếp lương số 233/QĐ-BVĐK ngày 11/07/2022; Nghỉ sinh T1/2022-T6/2022</t>
  </si>
  <si>
    <t>Cộng Đặng Thị Thủy Nguyên</t>
  </si>
  <si>
    <t xml:space="preserve"> Võ Thị Hương </t>
  </si>
  <si>
    <t>Cộng Võ Thị Hương</t>
  </si>
  <si>
    <t>Trần Thị Oanh</t>
  </si>
  <si>
    <t>Bổ nhiệm chức danh nghề nghiệp từ T5/2022 theo Quyết định số 846/QĐ-SYT ngày 25/05/2022</t>
  </si>
  <si>
    <t>Tăng PCCV theo Quyết định số 186/QĐ-BVĐK ngày 06/06/2022</t>
  </si>
  <si>
    <t>Cộng Trần Thị Oanh</t>
  </si>
  <si>
    <t>Phạm Thị Chung</t>
  </si>
  <si>
    <t>Cộng Phạm Thị Chung</t>
  </si>
  <si>
    <t>Phan Thị Lương</t>
  </si>
  <si>
    <t>Cộng Phan Thị Lương</t>
  </si>
  <si>
    <t>Hoàng Thị Kim Thơ</t>
  </si>
  <si>
    <t>Cộng Hoàng Thị Kim Thơ</t>
  </si>
  <si>
    <t>Nguyễn Thị Lý</t>
  </si>
  <si>
    <t>15/11/1989</t>
  </si>
  <si>
    <t>Cộng Nguyễn Thị Lý</t>
  </si>
  <si>
    <t>Bùi Thị Minh Nguyệt</t>
  </si>
  <si>
    <t>Cộng Bùi Thị Minh Nguyệt</t>
  </si>
  <si>
    <t>Phạm Văn Phi</t>
  </si>
  <si>
    <t>Nâng lương từ T2/2023 theo Quyết định nâng lương số 141/QĐ-BVĐK ngày 17/03/2023</t>
  </si>
  <si>
    <t>T3/2023-T6/2023 (Tăng PCCV theo Quyết định số 88/QĐ-BVĐK ngày 23/02/2023)</t>
  </si>
  <si>
    <t>Cộng Phạm Văn Phi</t>
  </si>
  <si>
    <t>Nguyễn Duy Giang</t>
  </si>
  <si>
    <t>Cộng Nguyễn Duy Giang</t>
  </si>
  <si>
    <t>Trần Thị Khánh</t>
  </si>
  <si>
    <t>T1/2023-T4/2023</t>
  </si>
  <si>
    <t>Quyết định nâng lương số 141/QĐ-BVĐK ngày 17/03/2023 (T5/2023-T6/2023)</t>
  </si>
  <si>
    <t>Cộng Trần Thị Khánh</t>
  </si>
  <si>
    <t>Nguyễn Thị Kiều Anh</t>
  </si>
  <si>
    <t>Cộng Nguyễn Thị Kiều Anh</t>
  </si>
  <si>
    <t>Nguyễn Thị Duyên</t>
  </si>
  <si>
    <t>Tuyển dụng T11/2022 theo Quyết định số 400/QĐ-BVĐK ngày 25/10/2022</t>
  </si>
  <si>
    <t>Cộng Nguyễn Thị Duyên</t>
  </si>
  <si>
    <t>Lê Thị Kim Hoa</t>
  </si>
  <si>
    <t>Cộng Lê Thị Kim Hoa</t>
  </si>
  <si>
    <t>Phạm Thị Vượng</t>
  </si>
  <si>
    <t>Cộng Phạm Thị Vượng</t>
  </si>
  <si>
    <t xml:space="preserve"> Đặng Thị Chinh </t>
  </si>
  <si>
    <t xml:space="preserve">Đặng Thị Chinh </t>
  </si>
  <si>
    <t>Cộng Đặng Thị Chinh</t>
  </si>
  <si>
    <t>Lê Thị Bích</t>
  </si>
  <si>
    <t>25/10/1987</t>
  </si>
  <si>
    <t>Cộng Lê Thị Bích</t>
  </si>
  <si>
    <t>Nguyễn Thị Thuyết</t>
  </si>
  <si>
    <t>Quyết định chuyển xếp lương số 233/QĐ-BVĐK ngày 11/07/2022 (T7/2022-T10/2022 + T12/2022)</t>
  </si>
  <si>
    <t>Tăng PC ưu đãi theo Quyết định điều động số 392/QĐ-BVĐK ngày 21/10/2022</t>
  </si>
  <si>
    <t>Cộng Nguyễn Thị Thuyết</t>
  </si>
  <si>
    <t>Lê Thị Thuý Kiều</t>
  </si>
  <si>
    <t>Cộng Lê Thị Thúy Kiều</t>
  </si>
  <si>
    <t>Đặng Thị Hợi</t>
  </si>
  <si>
    <t>Cộng Đặng Thị Hợi</t>
  </si>
  <si>
    <t xml:space="preserve">Nguyễn  Thị Phượng </t>
  </si>
  <si>
    <t>Quyết định chuyển xếp lương số 382/QĐ-BVĐK ngày 20/10/2022</t>
  </si>
  <si>
    <t>Đinh Thị Huyền Oanh</t>
  </si>
  <si>
    <t>Dự kiến tăng PC vượt khung từ T11/2023</t>
  </si>
  <si>
    <t>Cộng Đinh Thị Huyền Oanh</t>
  </si>
  <si>
    <t>Phạm Thị Thìn</t>
  </si>
  <si>
    <t>Cộng Phạm Thị Thìn</t>
  </si>
  <si>
    <t>Nguyễn Tài Tình</t>
  </si>
  <si>
    <t>Giảm PC chức vụ theo Quyết định số 156/QĐ-BVĐK ngày 29/03/2023; đi học BS CKI từ T10/2022</t>
  </si>
  <si>
    <t>Đi học Bs CKI</t>
  </si>
  <si>
    <t>Cộng Nguyễn Tài Tình</t>
  </si>
  <si>
    <t>Nguyễn Thị Hoàng Oanh</t>
  </si>
  <si>
    <t xml:space="preserve"> Nghỉ sinh từ T11/2022-T4/2023; nâng lương từ T11/2022  theo Quyết định số 494/BVĐK ngày 25/11/2022</t>
  </si>
  <si>
    <t>6 tháng đầu năm 2023 (Nghỉ sinh T1/2023-T4/2023)</t>
  </si>
  <si>
    <t>Cộng Nguyễn Thị Hoàng Oanh</t>
  </si>
  <si>
    <t>Phan Hữu Nghĩa</t>
  </si>
  <si>
    <t>Cộng Phan Hữu Nghĩa</t>
  </si>
  <si>
    <t>Ngô Văn Tuấn</t>
  </si>
  <si>
    <t>Cộng Ngô Văn Tuấn</t>
  </si>
  <si>
    <t>Nguyễn Hoài Thanh</t>
  </si>
  <si>
    <t>Nghỉ sinh từ T9/2022-T12/2022</t>
  </si>
  <si>
    <t>6 tháng đầu năm 2023 (nghỉ sinh T1/2023-T2/2023)</t>
  </si>
  <si>
    <t>Cộng Nguyễn Hoài Thanh</t>
  </si>
  <si>
    <t>Nguyễn Thị Thu Hà</t>
  </si>
  <si>
    <t>Quyết định chuyển xếp lương số 233/QĐ-BVĐK ngày 11/07/2022 (T7/2022-T9/2022 và T11/2022-T12/2022)</t>
  </si>
  <si>
    <t>Tăng PC ưu đãi T10/2022 theo Quyết định số 351/QĐ-BVĐK ngày 30/09/2022</t>
  </si>
  <si>
    <t>Cộng Nguyễn Thị Thu Hà</t>
  </si>
  <si>
    <t>Dương Thị Khương</t>
  </si>
  <si>
    <t>Tăng PCCV theo Quyết định số 185/QĐ-BVĐK ngày 06/06/2022</t>
  </si>
  <si>
    <t>Cộng Dương Thị Khương</t>
  </si>
  <si>
    <t>Hoàng Thị Bích Hà</t>
  </si>
  <si>
    <t>6 tháng đầu năm 2022</t>
  </si>
  <si>
    <t>Thực tế tăng PC ưu đãi lên 70% theo QĐ điều động khu thu dung số 37/QĐ-BVĐK ngày 26/01/2022</t>
  </si>
  <si>
    <t>T3/2023-T6/2023 (Tăng PC ưu đãi theo Quyết định số 72/QĐ-BVĐK ngày 15/02/2023)</t>
  </si>
  <si>
    <t>T7/2023-T8/2023 (Tăng PC ưu đãi theo Quyết định số 72/QĐ-BVĐK ngày 15/02/2023)</t>
  </si>
  <si>
    <t>T9/2023</t>
  </si>
  <si>
    <t>Cộng Hoàng Thị Bích Hà</t>
  </si>
  <si>
    <t>Bùi Thị Thảo</t>
  </si>
  <si>
    <t>Cộng Bùi Thị Thảo</t>
  </si>
  <si>
    <t>Nguyễn Thị Mai</t>
  </si>
  <si>
    <t>Cộng Nguyễn Thị Mai</t>
  </si>
  <si>
    <t>Hồ Thị Thúy Quỳnh</t>
  </si>
  <si>
    <t>Cộng Hồ Thị Thúy Quỳnh</t>
  </si>
  <si>
    <t>Nguyễn Thị Kiều Oanh</t>
  </si>
  <si>
    <t>Đi học CKI, dự kiến học xong từ T09/2023</t>
  </si>
  <si>
    <t>Cộng Nguyễn Thị Kiều Oanh</t>
  </si>
  <si>
    <t>Tăng Thị Loan</t>
  </si>
  <si>
    <t>Cộng Tăng Thị Loan</t>
  </si>
  <si>
    <t>T2/2022-T12/2022</t>
  </si>
  <si>
    <t>Hoàng Thị Hồng</t>
  </si>
  <si>
    <t>6 tháng đầu năm 2023 (nghỉ sinh từ T3/2023-T6/2023)</t>
  </si>
  <si>
    <t>6 tháng cuối năm 2023 (nghỉ sinh T7/2023-T8/2023)</t>
  </si>
  <si>
    <t>Cộng Hoàng Thị Hồng</t>
  </si>
  <si>
    <t>Vương Thị Lam</t>
  </si>
  <si>
    <t>Quyết định chuyển xếp lương số 233/QĐ-BVĐK ngày 11/07/2022; nghỉ sinh từ T8/2022-T1/2023</t>
  </si>
  <si>
    <t>6 tháng đầu năm 2023 (nghỉ sinh T1/2023)</t>
  </si>
  <si>
    <t>Cộng Vương Thị Lam</t>
  </si>
  <si>
    <t>Lê Thị Vân</t>
  </si>
  <si>
    <t>Tăng PCCV theo Quyết định số 188/QĐ-BVĐK ngày 06/06/2022</t>
  </si>
  <si>
    <t>Cộng Lê Thị Vân</t>
  </si>
  <si>
    <t>Hoàng Thị Mơ</t>
  </si>
  <si>
    <t>Quyết định chuyển xếp lương số 233/QĐ-BVĐK ngày 11/07/2022; T7/2022: nghỉ ốm 18 ngày</t>
  </si>
  <si>
    <t>Cộng Hoàng Thị Mơ</t>
  </si>
  <si>
    <t>Nguyễn Đình Khải</t>
  </si>
  <si>
    <t>Khoa Khám chữa bệnh tự nguyện</t>
  </si>
  <si>
    <t>Quyết định nâng lương số 162/QĐ-SNV ngày 10/03/2023</t>
  </si>
  <si>
    <t>T3/2023-T6/2023 (Tăng PCCV theo Quyết định số 90/QĐ-BVĐK ngày 23/02/2023)</t>
  </si>
  <si>
    <t>Cộng Nguyễn Đình Khải</t>
  </si>
  <si>
    <t>Phan Đức Trung</t>
  </si>
  <si>
    <t>Cộng Phan Đức Trung</t>
  </si>
  <si>
    <t>Nguyễn Trọng Thành</t>
  </si>
  <si>
    <t>Đi học CKI; Quyết định nâng lương số 494/QĐ-BVĐK ngày 25/11/2022</t>
  </si>
  <si>
    <t>Đi học CKI; dự kiến học xong từ T9/2023</t>
  </si>
  <si>
    <t>Cộng Nguyễn Trọng Thành</t>
  </si>
  <si>
    <t>Nguyễn Thị Ngọc Sương</t>
  </si>
  <si>
    <t>Tuyển dụng T11/2022 theo Quyết định 409/QĐ-BVĐK ngày 25/10/2022</t>
  </si>
  <si>
    <t>Dự kiến hết tập sự T8/2023</t>
  </si>
  <si>
    <t>Cộng Nguyễn Thị Ngọc Sương</t>
  </si>
  <si>
    <t xml:space="preserve"> Nguyễn Thị Bích Thảo </t>
  </si>
  <si>
    <t>Giảm PC ưu đãi theo Quyết định 210/QĐ-BVĐK ngày 19/07/2019</t>
  </si>
  <si>
    <t xml:space="preserve">Nguyễn Thị Bích Thảo </t>
  </si>
  <si>
    <t>Cộng Nguyễn Thị Bích Thảo</t>
  </si>
  <si>
    <t>Hoàng Thị Anh Đào</t>
  </si>
  <si>
    <t>Quyết định nâng lương số 141/QĐ-BVĐK ngày 17/03/2023</t>
  </si>
  <si>
    <t>Cộng Hoàng Thị Anh Đào</t>
  </si>
  <si>
    <t>Võ Thị Hương</t>
  </si>
  <si>
    <t>Trần Thị Hiệp</t>
  </si>
  <si>
    <t>Cộng Trần Thị Hiệp</t>
  </si>
  <si>
    <t>Nguyễn Thị Lam</t>
  </si>
  <si>
    <t>Cộng Nguyễn Thị Lam</t>
  </si>
  <si>
    <t xml:space="preserve">Đặng Anh Tuấn </t>
  </si>
  <si>
    <t>Khoa Gây mê hồi sức</t>
  </si>
  <si>
    <t xml:space="preserve"> Đặng Anh Tuấn </t>
  </si>
  <si>
    <t>Cộng Đặng Anh Tuấn</t>
  </si>
  <si>
    <t>Ngô Sỹ Vũ</t>
  </si>
  <si>
    <t>6 tháng cuối năm  2023</t>
  </si>
  <si>
    <t>Cộng Ngô Sỹ Vũ</t>
  </si>
  <si>
    <t>Nguyễn Tuấn Anh</t>
  </si>
  <si>
    <t>Đi học BS CKI; Dự kiến nâng lương từ T9/2023</t>
  </si>
  <si>
    <t>Cộng Nguyễn Tuấn Anh</t>
  </si>
  <si>
    <t>Hoàng Văn Tuấn</t>
  </si>
  <si>
    <t>Cộng Hoàng Văn Tuấn</t>
  </si>
  <si>
    <t>Phạm Văn Thắng</t>
  </si>
  <si>
    <t>Cộng Phạm Văn Thắng</t>
  </si>
  <si>
    <t>Phan Thị Yêu</t>
  </si>
  <si>
    <t>Giảm PC ưu đãi T1/2022-T4/2022 theo Quyết định số 08/QĐ-BVĐK ngày 04/01/2022</t>
  </si>
  <si>
    <t>6 tháng đầu năm 2023 (nghỉ sinh T5/2023-T6/2023)</t>
  </si>
  <si>
    <t>6 tháng cuối năm 2023 (nghỉ sinh T7/2023-T10/2023)</t>
  </si>
  <si>
    <t>Cộng Phan Thị Yêu</t>
  </si>
  <si>
    <t>Bùi Thanh Tĩnh</t>
  </si>
  <si>
    <t>Cộng Bùi Thanh Tĩnh</t>
  </si>
  <si>
    <t>Phan Thị Dệt</t>
  </si>
  <si>
    <t>Cộng Phan Thị Dệt</t>
  </si>
  <si>
    <t xml:space="preserve">Nguyễn Thị Thanh Hương </t>
  </si>
  <si>
    <t>Cộng Nguyễn Thị Thanh Hương</t>
  </si>
  <si>
    <t xml:space="preserve"> Hoàng Thị Hoà </t>
  </si>
  <si>
    <t>Khoa Chẩn đoán hình ảnh</t>
  </si>
  <si>
    <t>Dự kiến nâng lương từ T7/2023</t>
  </si>
  <si>
    <t>Cộng Hoàng Thị Hòa</t>
  </si>
  <si>
    <t>Lê Văn Điệp</t>
  </si>
  <si>
    <t>Cộng Lê Văn Điệp</t>
  </si>
  <si>
    <t>Bùi Thị Hiếu</t>
  </si>
  <si>
    <t>Nghỉ sinh T10/2022-T3/2023</t>
  </si>
  <si>
    <t>6 tháng đầu năm 2023 (nghỉ sinh T1/2023-T3/2023)</t>
  </si>
  <si>
    <t>Cộng Bùi Thị Hiếu</t>
  </si>
  <si>
    <t>Bùi Tất Thành</t>
  </si>
  <si>
    <t>V.08.07.18</t>
  </si>
  <si>
    <t>Ngô Trường Sinh</t>
  </si>
  <si>
    <t>Tuyển dụng T11/2022 theo Quyết định số 408/QĐ-BVĐK ngày 25/10/2022</t>
  </si>
  <si>
    <t>Dự kiến hết tập sự T11/2023</t>
  </si>
  <si>
    <t>Cộng Ngô Trường Sinh</t>
  </si>
  <si>
    <t>Trần Công Mạnh</t>
  </si>
  <si>
    <t>Cộng Trần Công Mạnh</t>
  </si>
  <si>
    <t>Lê Văn Toản</t>
  </si>
  <si>
    <t>Cộng Lê Văn Toản</t>
  </si>
  <si>
    <t>Vương Trần Dũng</t>
  </si>
  <si>
    <t>Cộng Vương Trần Dũng</t>
  </si>
  <si>
    <t>Hà Huy Cường</t>
  </si>
  <si>
    <t>Cộng Hà Huy Cường</t>
  </si>
  <si>
    <t>Nguyễn Linh Chi</t>
  </si>
  <si>
    <t>Cộng Nguyễn Linh Chi</t>
  </si>
  <si>
    <t>Lê Đình Tú</t>
  </si>
  <si>
    <t>Khoa Xét nghiệm</t>
  </si>
  <si>
    <t>Cộng Lê Đình Tú</t>
  </si>
  <si>
    <t>Nguyễn Thùy Dương</t>
  </si>
  <si>
    <t>Nghỉ sinh T1/2022-T2/2022</t>
  </si>
  <si>
    <t>Cộng Nguyễn Thùy Dương</t>
  </si>
  <si>
    <t>Võ Thị Duyên</t>
  </si>
  <si>
    <t>Quyết định chuyển xếp lương số 233/QĐ-BVĐK ngày 11/07/2022; Nghỉ sinh T10/2022-T3/2023</t>
  </si>
  <si>
    <t>6 tháng đầu năm 2023 (Nghỉ sinh T1/2023-T3/2023)</t>
  </si>
  <si>
    <t>Cộng Võ Thị Duyên</t>
  </si>
  <si>
    <t>Trần Văn Nho</t>
  </si>
  <si>
    <t>Cộng Trần Văn Nho</t>
  </si>
  <si>
    <t>Nguyễn Quốc Nam</t>
  </si>
  <si>
    <t>Tuyển dụng T11/2022 theo Quyết định số 406/QĐ-BVĐK ngày 25/10/2022</t>
  </si>
  <si>
    <t>Cộng Nguyễn Quốc Nam</t>
  </si>
  <si>
    <t>Hoàng Thị Thu Hiền</t>
  </si>
  <si>
    <t>Nghỉ sinh T1/2022-T4/2022</t>
  </si>
  <si>
    <t>Cộng Hoàng Thị Thu Hiền</t>
  </si>
  <si>
    <t>Nguyễn Thị Hồng Vân</t>
  </si>
  <si>
    <t>Nghỉ sinh T2/2022-T7/2022</t>
  </si>
  <si>
    <t>Cộng Nguyễn Thị Hồng Vân</t>
  </si>
  <si>
    <t>Nguyễn Kế Anh Hạnh</t>
  </si>
  <si>
    <t>Cộng Nguyễn Kế Anh Hạnh</t>
  </si>
  <si>
    <t>Phạm Thị Thủy</t>
  </si>
  <si>
    <t>Cộng Phạm Thị Thủy</t>
  </si>
  <si>
    <t>Trần Thị Hạnh</t>
  </si>
  <si>
    <t>Cộng Trần Thị Hạnh</t>
  </si>
  <si>
    <t>Đặng Thị Liễu</t>
  </si>
  <si>
    <t>Cộng Đặng Thị Liễu</t>
  </si>
  <si>
    <t>Nguyễn Thị Chuyên</t>
  </si>
  <si>
    <t>V.08.02.06</t>
  </si>
  <si>
    <t>T2/2023-T6/2023 (Nâng lương từ T2/2023 theo Quyết định số 141/QĐ-BVĐK ngày 17/03/2023)</t>
  </si>
  <si>
    <t>Cộng Nguyễn Thị Chuyên</t>
  </si>
  <si>
    <t>Lương Thị Huyền</t>
  </si>
  <si>
    <t>Cộng Lương Thị Huyền</t>
  </si>
  <si>
    <t>Đoàn Thanh Lam</t>
  </si>
  <si>
    <t>V.08.08.21</t>
  </si>
  <si>
    <t>Cộng Đoàn Thanh Lam</t>
  </si>
  <si>
    <t>Võ Thị Huyền Trang</t>
  </si>
  <si>
    <t>T1/2022-T9/2022</t>
  </si>
  <si>
    <t>Quyết định nâng lương số 494/QĐ-BVĐK ngày 25/11/2022; giảm PC chức vụ  từ T10/2022 theo Quyết định số 155/QĐ-BVĐK ngày 29/03/2022</t>
  </si>
  <si>
    <t>Cộng Võ Thị Huyền Trang</t>
  </si>
  <si>
    <t>Lê Thị Na</t>
  </si>
  <si>
    <t>V.08.08.23</t>
  </si>
  <si>
    <t>Cộng Lê Thị Na</t>
  </si>
  <si>
    <t>Phạm Thanh Dũng</t>
  </si>
  <si>
    <t>Cộng Phạm Thanh Dũng</t>
  </si>
  <si>
    <t>Dương Thị Thu Huyền</t>
  </si>
  <si>
    <t>Cộng Dương Thị Thu Huyền</t>
  </si>
  <si>
    <t>Ngô Thị Hoài Vinh</t>
  </si>
  <si>
    <t>Cộng Ngô Thị Hoài Vinh</t>
  </si>
  <si>
    <t>Hoàng Thị Hiền</t>
  </si>
  <si>
    <t>Cộng Hoàng Thị Hiền</t>
  </si>
  <si>
    <t>Nguyễn Thị Mai Sương</t>
  </si>
  <si>
    <t>Cộng Nguyễn Thị Mai Sương</t>
  </si>
  <si>
    <t>Phạm Thị Mỹ Hà</t>
  </si>
  <si>
    <t>Quyết định nâng lương số 98/QĐ-BVĐK ngày 31/03/2022; T6/2022: ốm 16 ngày</t>
  </si>
  <si>
    <t>Cộng Phạm Thị Mỹ Hà</t>
  </si>
  <si>
    <t xml:space="preserve">Nguyễn Thị Thu </t>
  </si>
  <si>
    <t>Cộng Nguyễn Thị Thu</t>
  </si>
  <si>
    <t>Lê Thị Mai</t>
  </si>
  <si>
    <t>Tuyển dụng từ T1/2023 theo Quyết định số 26/QĐ-BVĐK ngày 11/01/2023 (6 tháng đầu năm 2023)</t>
  </si>
  <si>
    <t>Cộng Lê Thị Mai</t>
  </si>
  <si>
    <t>16.130</t>
  </si>
  <si>
    <t>Đội Hộ lý</t>
  </si>
  <si>
    <t>T1/2022-T3/2022 (Tăng PC ưu đãi theo Kế hoạch số 497/KH-BVĐK ngày 02/08/2021)</t>
  </si>
  <si>
    <t>Quyết định nâng lương số 98/QĐ-BVĐK ngày 31/03/2022 (T4/2022-T6/2022)</t>
  </si>
  <si>
    <t>Bùi Thị Thu Hiền</t>
  </si>
  <si>
    <t>T1/2022-T3/2022 (Giảm PC ưu đãi theo Kế hoạch số 497/KH-BVĐK ngày 02/08/2021)</t>
  </si>
  <si>
    <t>Quyết định nâng lương số 98/QĐ-BVĐK ngày 31/03/2022 (T4/2022-12/2022)</t>
  </si>
  <si>
    <t>Cộng Bùi Thị Thu Hiền</t>
  </si>
  <si>
    <t>Hoàng Thị Nhung</t>
  </si>
  <si>
    <t>Cộng Hoàng Thị Nhung</t>
  </si>
  <si>
    <t>Hồ Thị Bắc</t>
  </si>
  <si>
    <t xml:space="preserve">Quyết định nâng lương số 98/QĐ-BVĐK ngày 31/03/2022 (T4/2022-T12/2022;T8/2022: nghỉ ốm 17 ngày) </t>
  </si>
  <si>
    <t>Cộng Hồ Thị Bắc</t>
  </si>
  <si>
    <t>Lê Thị Giang</t>
  </si>
  <si>
    <t>Cộng Lê Thị Giang</t>
  </si>
  <si>
    <t>Trần Thị Linh</t>
  </si>
  <si>
    <t>Cộng Trần Thị Linh</t>
  </si>
  <si>
    <t>Trần Thị Bình</t>
  </si>
  <si>
    <t>T1/2022-T7/2022 Tăng PC ưu đãi theo Kế hoạch số 497/KH-BVĐK ngày 02/08/2021</t>
  </si>
  <si>
    <t>Quyết định nâng lương số 494/QĐ-BVĐK ngày 25/11/2022 (T8/2022-T12/2022)</t>
  </si>
  <si>
    <t>Cộng Trần Thị Bình</t>
  </si>
  <si>
    <t>Nguyễn Thị Lan Hương</t>
  </si>
  <si>
    <t>T2/2023-T6/2023 (Nâng lương theo Quyết định 141/QĐ-BVĐK ngày 17/03/2023)</t>
  </si>
  <si>
    <t>Cộng Nguyễn Thị Lan Hương</t>
  </si>
  <si>
    <t>Lê Thị Thu Hoài</t>
  </si>
  <si>
    <t>Nghỉ việc từ T8/2022</t>
  </si>
  <si>
    <t>Cộng Lê Thị Thu Hoài</t>
  </si>
  <si>
    <t xml:space="preserve">Nguyễn Đình Trường </t>
  </si>
  <si>
    <t>Cộng Nguyễn Đình Trường</t>
  </si>
  <si>
    <t>Nghỉ việc từ T5/2022</t>
  </si>
  <si>
    <t>Nguyễn Thị Thu Nga</t>
  </si>
  <si>
    <t>Nghỉ không lương T3/2022-T5/2022; chấm dứt hợp đồng từ T6/2022</t>
  </si>
  <si>
    <t>Cộng Nguyễn Thị Thu Nga</t>
  </si>
  <si>
    <t>Nguyễn Thị Xuân</t>
  </si>
  <si>
    <t>Nghỉ việc từ T10/2022</t>
  </si>
  <si>
    <t>Cộng Nguyễn Thị Xuân</t>
  </si>
  <si>
    <t>Nghỉ việc từ T6/2022</t>
  </si>
  <si>
    <t>Thái Gia Nguyên</t>
  </si>
  <si>
    <t>Nghỉ việc từ T2/2022</t>
  </si>
  <si>
    <t>Cộng Thái Gia Nguyên</t>
  </si>
  <si>
    <t xml:space="preserve">Tổng cộng </t>
  </si>
  <si>
    <t>THỦ TRƯỞNG ĐƠN VỊ</t>
  </si>
  <si>
    <t>Bệnh viện đa khoa huyện Nghi Lộc</t>
  </si>
  <si>
    <t>Mã CDNN</t>
  </si>
  <si>
    <t>Thời gian nghỉ ốm</t>
  </si>
  <si>
    <t>Khám bệnh</t>
  </si>
  <si>
    <t>Nghỉ ốm cả tháng (01/01/2021-28/01/2021)</t>
  </si>
  <si>
    <t>Phạm Thị Duyên</t>
  </si>
  <si>
    <t>Nội tim mạch</t>
  </si>
  <si>
    <t>Nghỉ ốm 14 ngày T3/2022 (03/03/2022-22/03/2022)</t>
  </si>
  <si>
    <t>Nhi</t>
  </si>
  <si>
    <t>Nghỉ ốm cả tháng (01/08/2022-31/08/2022)</t>
  </si>
  <si>
    <t>Mắt</t>
  </si>
  <si>
    <t>Nghỉ ốm 18 ngày T7/2022 (01/07/2022-25/07/2022)</t>
  </si>
  <si>
    <t>Dược</t>
  </si>
  <si>
    <t>Nghỉ ốm 16 ngày T6/2022 (06/06/2022-30/06/2022)</t>
  </si>
  <si>
    <t>Hộ lý</t>
  </si>
  <si>
    <t>Nghỉ ốm 17 ngày T8/2022 (01/08/2022-23/08/2022)</t>
  </si>
  <si>
    <t>Nguyễn Đình Trường</t>
  </si>
  <si>
    <t>KSNK</t>
  </si>
  <si>
    <t>T1/2022: nghỉ 17,5 ngày;  T5/2022: nghỉ 17 ngày; T6/2022: nghỉ 15,5 ngày; T7/2022: nghỉ 19 ngày; T11/2022: Nghỉ cả tháng</t>
  </si>
  <si>
    <t>Kế toán trưởng</t>
  </si>
  <si>
    <t>PHỤ LỤC 05: DANH SÁCH VIÊN CHỨC NGHỈ KHÔNG LƯƠNG</t>
  </si>
  <si>
    <t>Thời gian nghỉ</t>
  </si>
  <si>
    <t>Từ tháng/ năm</t>
  </si>
  <si>
    <t>Đến tháng/ năm</t>
  </si>
  <si>
    <t>Cấp cứu - Hồi sức tích cực - Chống độc</t>
  </si>
  <si>
    <t>Ngoại</t>
  </si>
  <si>
    <t>Ngày      tháng     năm 2023</t>
  </si>
  <si>
    <t>Giám đốc</t>
  </si>
  <si>
    <t>PHỤ LỤC 03: DANH SÁCH VIÊN CHỨC NGHỈ VIỆC, NGHỈ HƯU</t>
  </si>
  <si>
    <t>Thời gian bắt đầu nghỉ</t>
  </si>
  <si>
    <t>Quyết định số 108/QĐ-BVĐK ngày 06/03/2023</t>
  </si>
  <si>
    <t>Nội tổng hợp</t>
  </si>
  <si>
    <t>Giấy chứng tử số 15/TLKT ngày 16/03/2023</t>
  </si>
  <si>
    <t>Nguyễn Thị Phương Anh</t>
  </si>
  <si>
    <t>Đông y</t>
  </si>
  <si>
    <t>Quyết định số 99/QĐ-BVĐK ngày 02/03/2023</t>
  </si>
  <si>
    <t>Kiểm soát nhiễm khuẩn</t>
  </si>
  <si>
    <t>Quyết định số 257/QĐ-BVĐK ngày 25/07/2022</t>
  </si>
  <si>
    <t>Quyết định số 485/QĐ-BVĐK ngày 21/11/2022</t>
  </si>
  <si>
    <t>Quyết định số 131/QĐ-BVĐK ngày 05/05/2022</t>
  </si>
  <si>
    <t>Quyết định số 151/QĐ-BVĐK ngày 18/05/2022</t>
  </si>
  <si>
    <t>Quyết định số 344/QĐ-BVĐK ngày 28/09/2022</t>
  </si>
  <si>
    <t>Phụ sản</t>
  </si>
  <si>
    <t>Quyết định số 213/QĐ-BVĐK ngày 24/06/2022</t>
  </si>
  <si>
    <t>Quyết định số 69/QĐ-BVĐK ngày 07/03/2022</t>
  </si>
  <si>
    <t>Ngày       tháng        năm 2023</t>
  </si>
  <si>
    <t>Võ Văn Hòa</t>
  </si>
  <si>
    <t>Trần Quốc Tuấn</t>
  </si>
  <si>
    <t>Nguyễn Huy Phúc</t>
  </si>
  <si>
    <t>PHỤ LỤC 02: DANH SÁCH VIÊN CHỨC NGHỈ THAI SẢN</t>
  </si>
  <si>
    <t>Thời gian nghỉ sinh</t>
  </si>
  <si>
    <t>Giấy nghỉ sinh số 54/GNS-BVĐK ngày 11/05/2022</t>
  </si>
  <si>
    <t>Giấy nghỉ sinh số 122/GNS-BVĐK ngày 03/10/2022</t>
  </si>
  <si>
    <t>Giấy nghỉ sinh số 24/GNS-BVĐK ngày 04/08/2021</t>
  </si>
  <si>
    <t>Giấy nghỉ sinh số 99/GNS-BVĐK ngày 22/07/2022</t>
  </si>
  <si>
    <t>Giấy nghỉ sinh số 37/GNS-BVĐK ngày 30/09/2021</t>
  </si>
  <si>
    <t>Giấy nghỉ sinh số 76/GNS-BVĐK ngày 24/06/2022</t>
  </si>
  <si>
    <t>Giấy nghỉ sinh số 12/GNS-BVĐK ngày 09/02/2022</t>
  </si>
  <si>
    <t>Giấy nghỉ sinh số 27/GNS-BVĐK ngày 28/03/2023</t>
  </si>
  <si>
    <t>Giấy nghỉ sinh số 35/GNS-BVĐK ngày 22/09/2021</t>
  </si>
  <si>
    <t>Giấy nghỉ sinh số 68/GNS-BVĐK ngày 22/11/2021</t>
  </si>
  <si>
    <t>Giấy nghỉ sinh số 97/GNS-BVĐK ngày 20/07/2022</t>
  </si>
  <si>
    <t>Đặng Thị Thủy Nguyên</t>
  </si>
  <si>
    <t>Giấy nghỉ sinh số 94/GNS-BVĐK ngày 29/12/2021</t>
  </si>
  <si>
    <t>Giấy nghỉ sinh số 53/GNS-BVĐK ngày 11/10/2021</t>
  </si>
  <si>
    <t>TMH RHM</t>
  </si>
  <si>
    <t>Giấy nghỉ sinh số 117/GNS-BVĐK ngày 31/08/2022</t>
  </si>
  <si>
    <t>Giấy nghỉ sinh số 132/GNS-BVĐK ngày 01/11/2022</t>
  </si>
  <si>
    <t>Giấy nghỉ sinh số 23/GNS-BVĐK ngày 08/03/2023</t>
  </si>
  <si>
    <t>Giấy nghỉ sinh số 104/GNS-BVĐK ngày 29/07/2022</t>
  </si>
  <si>
    <t>KCB tự nguyện</t>
  </si>
  <si>
    <t>Giấy nghỉ sinh số 25/GNS-BVĐK ngày 06/08/2021</t>
  </si>
  <si>
    <t>Gây mê hồi sức</t>
  </si>
  <si>
    <t>Giấy nghỉ sinh số 44/GNS-BVĐK ngày 17/05/2023</t>
  </si>
  <si>
    <t>Chẩn đoán hình ảnh</t>
  </si>
  <si>
    <t>Giấy nghỉ sinh số 123/GNS-BVĐK ngày 10/10/2022</t>
  </si>
  <si>
    <t>Xét nghiệm</t>
  </si>
  <si>
    <t>Giấy nghỉ sinh số 30/GNS-BVĐK ngày 30/08/2021</t>
  </si>
  <si>
    <t>Giấy nghỉ sinh số 125/GNS-BVĐK ngày 12/10/2022</t>
  </si>
  <si>
    <t>Giấy nghỉ sinh số 55/GNS-BVĐK ngày 04/11/2021</t>
  </si>
  <si>
    <t>Giấy nghỉ sinh số 29/GNS-BVĐK ngày 11/01/2022</t>
  </si>
  <si>
    <t>Giấy nghỉ sinh số 28/GNS-BVĐK ngày 28/01/2022</t>
  </si>
  <si>
    <t>Dinh dưỡng tiết chế</t>
  </si>
  <si>
    <t>Giấy nghỉ sinh số 29/GNS-BVĐK ngày 30/08/2021</t>
  </si>
  <si>
    <t>Ngày          tháng        năm 2023</t>
  </si>
  <si>
    <t>PHỤ LỤC 01: DANH SÁCH VIÊN CHỨC ĐI HỌC</t>
  </si>
  <si>
    <t>Thời gian đi học</t>
  </si>
  <si>
    <t>Quyết định cử đi học số  333/QĐ-BVĐK ngày 27/09/2021</t>
  </si>
  <si>
    <t>Đi học Bs CKI theo Quyết định số 04/QĐ-UBND ngày 04/01/2022</t>
  </si>
  <si>
    <t>Đi học Bs CKI theo Quyết định số 4876/QĐ.UBND ngày 30/12/2020</t>
  </si>
  <si>
    <t>Đi học Bs CKI theo Quyết định số 1681/QĐ-SYT ngày 28/09/2022</t>
  </si>
  <si>
    <t>Đi học Bs CKI theo Quyết định số 1799/QĐ-SYT ngày 07/10/2022</t>
  </si>
  <si>
    <t>PK cấp cứu - Khoa Khám bệnh</t>
  </si>
  <si>
    <t>Năm 2022</t>
  </si>
  <si>
    <t>Tăng PC ưu đãi theo Quyết định số 395/QĐ-BVĐK ngày 25/11/2021 (T1/2022-T3/2022)</t>
  </si>
  <si>
    <t>Nghỉ sinh từ T6/2022-T11/2022</t>
  </si>
  <si>
    <t>T1/2022-T11/2022</t>
  </si>
  <si>
    <t>Đi học BS CKI từ T10/2022</t>
  </si>
  <si>
    <t>T1/2022-T5/2022+T7/2022-T12/2022</t>
  </si>
  <si>
    <t>T1/2023-T4/2023+T6/2023</t>
  </si>
  <si>
    <t>Nghỉ từ T11/2022; T1: nghỉ 17,5 ngày;  T5: nghỉ 17 ngày; T6: nghỉ 15,5 ngày; T7: nghỉ 19 ngày</t>
  </si>
  <si>
    <t>Khoa Cấp cứu - Hồi sức  tích cực - chống độc - Lọc máu</t>
  </si>
  <si>
    <t>Khoa Bệnh nhiệt đới</t>
  </si>
  <si>
    <t>KHoa Đông y - PHCN</t>
  </si>
  <si>
    <t>T5/2023. Quyết định điều động giám định pháp y hài cốt liệt sỹ</t>
  </si>
  <si>
    <t>T6/2022. Quyết định điều động giám định pháp y hài cốt liệt sỹ</t>
  </si>
  <si>
    <t>Khoa Dinh dưỡng</t>
  </si>
  <si>
    <t>Khoa Ngoại tổng hợp</t>
  </si>
  <si>
    <t>Khoa Đông y - PHCN</t>
  </si>
  <si>
    <t xml:space="preserve">Khoa Đông y - PHCN </t>
  </si>
  <si>
    <t>Phòng Tổ chức cán bộ</t>
  </si>
  <si>
    <t>6 tháng cuối năm 2023 (Nghỉ sinh từ T7/2023-T12/2023)</t>
  </si>
  <si>
    <t>(Kèm theo Tờ trình số        /TTr-        ngày       tháng       năm 2023  của Bệnh viện đa khoa huyện Nghi Lộc)</t>
  </si>
  <si>
    <t>KẾ TOÁN TRƯỞNG</t>
  </si>
  <si>
    <t>TRƯỞNG PHÒNG TỔ CHỨC CÁN BỘ</t>
  </si>
  <si>
    <t>DANH SÁCH VIÊN CHỨC ĐIỀU CHỈNH PHỤ CẤP ƯU ĐÃI NGHỀ THEO NGHỊ ĐINH SỐ 05/2023/NĐ-CP NĂM 2022</t>
  </si>
  <si>
    <t>DANH SÁCH VIÊN CHỨC ĐIỀU CHỈNH PHỤ CẤP ƯU ĐÃI NGHỀ THEO NGHỊ ĐINH SỐ 05/2023/NĐ-CP 06 THÁNG ĐẦU NĂM 2023</t>
  </si>
  <si>
    <t>DANH SÁCH VIÊN CHỨC ĐIỀU CHỈNH PHỤ CẤP ƯU ĐÃI NGHỀ THEO NGHỊ ĐINH SỐ 05/2023/NĐ-CP 06 THÁNG CUỐI NĂM 2023</t>
  </si>
  <si>
    <t>Giấy nghỉ sinh số 65/GNS-BVĐK ngày 14/07/2023</t>
  </si>
  <si>
    <t>Trưởng phòng Tổ chức cán bộ</t>
  </si>
  <si>
    <t>Ngày         tháng       năm 2023</t>
  </si>
  <si>
    <t>PHỤ LỤC 06: DANH SÁCH VIÊN CHỨC NGHỈ ỐM TỪ 14 NGÀY TRONG THÁNG</t>
  </si>
  <si>
    <t>6 tháng đầu năm 2023 (đi học T4/2023-T6/2023 theo Quyết định 114/QĐ-BVĐK ngày 08/03/2023)</t>
  </si>
  <si>
    <t>6 tháng cuối năm 2023  (đi học T7/2023-T9/2023 theo Quyết định 114/QĐ-BVĐK ngày 08/03/2023)</t>
  </si>
  <si>
    <t>6 tháng đầu năm 2023; Tuyển dụng mới theo Quyết định số 25/QĐ-BVĐK ngày 11/01/2023; Đi học T6/2023 (theo Quyết định đi học số 131/QĐ-BVĐK ngày 14/03/2023)</t>
  </si>
  <si>
    <t>Dự kiến hết tập sự từ T10/2023 (Đi học T7/2023-T11/2023 (theo Quyết định đi học số 131/QĐ-BVĐK ngày 14/03/2023)</t>
  </si>
  <si>
    <t>Dự kiến hết tập sự từ T10/2023 (Đi học T7/2023-T11/2023 theo Quyết định đi học số 131/QĐ-BVĐK ngày 14/03/2023)</t>
  </si>
  <si>
    <t>Cấp cứu - Hồi sức  tích cực - chống độc - Lọc máu</t>
  </si>
  <si>
    <t>Đi học theo Quyết định số 131/QĐ-BVĐK ngày 14/03/2023</t>
  </si>
  <si>
    <t>Đi học theo Quyết định số 114/QĐ-BVĐK ngày 08/03/2023</t>
  </si>
  <si>
    <t>Dự kiến nâng lương từ T08/2023</t>
  </si>
  <si>
    <t>T7/2023-T7/2023</t>
  </si>
  <si>
    <t xml:space="preserve">T1/2022-T4/2022 Tăng PC ưu đãi theo Kế hoạch số 497/KH-BVĐK ngày 02/08/2021 </t>
  </si>
  <si>
    <t>T1/2022-T4/2022 Tăng PC ưu đãi theo Kế hoạch số 497/KH-BVĐK ngày 02/08/2021</t>
  </si>
  <si>
    <t>T5/2023-T6/2023 (Quyết định điều động số 220/QĐ-BVĐK ngày 17/04/2023)</t>
  </si>
  <si>
    <t>T7/2023-T8/2023 (Giảm PC ưu đãi theo Quyết định số 301/QĐ-BVĐK ngày 30/06/2023)</t>
  </si>
  <si>
    <t>Đi học BS CKI; Dự kiến nâng lương từ T9/2023 (Giảm PC ưu đãi theo Quyết định số 300/QĐ-BVĐK ngày 30/06/2023)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</si>
</sst>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₫_-;\-* #,##0.00\ _₫_-;_-* &quot;-&quot;??\ _₫_-;_-@_-"/>
    <numFmt numFmtId="164" formatCode="#,##0.000"/>
    <numFmt numFmtId="165" formatCode="0.000"/>
    <numFmt numFmtId="166" formatCode="\ dd/mm/yyyy"/>
    <numFmt numFmtId="167" formatCode="0.0000"/>
    <numFmt numFmtId="168" formatCode="m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  <charset val="163"/>
    </font>
    <font>
      <sz val="1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  <charset val="163"/>
    </font>
    <font>
      <sz val="13"/>
      <color rgb="FF000000"/>
      <name val="Times New Roman"/>
      <family val="1"/>
    </font>
    <font>
      <sz val="12"/>
      <color theme="1"/>
      <name val="Times New Roman"/>
      <family val="2"/>
      <charset val="163"/>
    </font>
    <font>
      <sz val="10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8" fillId="0" borderId="0"/>
    <xf numFmtId="0" fontId="18" fillId="0" borderId="0"/>
  </cellStyleXfs>
  <cellXfs count="23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3" fontId="4" fillId="2" borderId="0" xfId="0" applyNumberFormat="1" applyFont="1" applyFill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166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166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9" fontId="9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16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166" fontId="13" fillId="0" borderId="5" xfId="0" applyNumberFormat="1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5" fontId="12" fillId="0" borderId="5" xfId="0" applyNumberFormat="1" applyFont="1" applyFill="1" applyBorder="1" applyAlignment="1">
      <alignment horizontal="center" vertical="center" wrapText="1"/>
    </xf>
    <xf numFmtId="9" fontId="13" fillId="0" borderId="5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166" fontId="11" fillId="0" borderId="5" xfId="0" quotePrefix="1" applyNumberFormat="1" applyFont="1" applyFill="1" applyBorder="1" applyAlignment="1">
      <alignment horizontal="center" vertical="center" wrapText="1"/>
    </xf>
    <xf numFmtId="166" fontId="9" fillId="0" borderId="5" xfId="0" quotePrefix="1" applyNumberFormat="1" applyFont="1" applyFill="1" applyBorder="1" applyAlignment="1">
      <alignment horizontal="center" vertical="center" wrapText="1"/>
    </xf>
    <xf numFmtId="166" fontId="2" fillId="0" borderId="5" xfId="0" quotePrefix="1" applyNumberFormat="1" applyFont="1" applyFill="1" applyBorder="1" applyAlignment="1">
      <alignment horizontal="center" vertical="center" wrapText="1"/>
    </xf>
    <xf numFmtId="166" fontId="13" fillId="0" borderId="5" xfId="0" quotePrefix="1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9" fillId="0" borderId="5" xfId="0" applyNumberFormat="1" applyFont="1" applyFill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166" fontId="12" fillId="0" borderId="5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0" fontId="11" fillId="0" borderId="5" xfId="0" quotePrefix="1" applyFont="1" applyFill="1" applyBorder="1" applyAlignment="1">
      <alignment horizontal="center" vertical="center" wrapText="1"/>
    </xf>
    <xf numFmtId="0" fontId="9" fillId="0" borderId="5" xfId="0" quotePrefix="1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5" xfId="0" applyFont="1" applyBorder="1"/>
    <xf numFmtId="166" fontId="19" fillId="0" borderId="5" xfId="0" applyNumberFormat="1" applyFont="1" applyBorder="1"/>
    <xf numFmtId="1" fontId="19" fillId="0" borderId="5" xfId="0" applyNumberFormat="1" applyFont="1" applyBorder="1"/>
    <xf numFmtId="14" fontId="19" fillId="0" borderId="5" xfId="0" applyNumberFormat="1" applyFont="1" applyBorder="1"/>
    <xf numFmtId="0" fontId="19" fillId="0" borderId="5" xfId="0" applyFont="1" applyBorder="1" applyAlignment="1">
      <alignment wrapText="1"/>
    </xf>
    <xf numFmtId="168" fontId="19" fillId="0" borderId="0" xfId="0" applyNumberFormat="1" applyFont="1"/>
    <xf numFmtId="168" fontId="20" fillId="0" borderId="5" xfId="0" applyNumberFormat="1" applyFont="1" applyBorder="1" applyAlignment="1">
      <alignment horizontal="centerContinuous" vertical="center" wrapText="1"/>
    </xf>
    <xf numFmtId="168" fontId="20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166" fontId="19" fillId="0" borderId="5" xfId="0" applyNumberFormat="1" applyFont="1" applyBorder="1" applyAlignment="1">
      <alignment vertical="center" wrapText="1"/>
    </xf>
    <xf numFmtId="168" fontId="19" fillId="0" borderId="5" xfId="0" applyNumberFormat="1" applyFont="1" applyBorder="1" applyAlignment="1">
      <alignment vertical="center" wrapText="1"/>
    </xf>
    <xf numFmtId="165" fontId="19" fillId="0" borderId="5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166" fontId="19" fillId="0" borderId="0" xfId="0" applyNumberFormat="1" applyFont="1" applyAlignment="1">
      <alignment vertical="center" wrapText="1"/>
    </xf>
    <xf numFmtId="168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wrapText="1"/>
    </xf>
    <xf numFmtId="168" fontId="19" fillId="0" borderId="0" xfId="0" applyNumberFormat="1" applyFont="1" applyAlignment="1">
      <alignment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4" fontId="19" fillId="0" borderId="5" xfId="0" applyNumberFormat="1" applyFont="1" applyBorder="1" applyAlignment="1">
      <alignment vertical="center" wrapText="1"/>
    </xf>
    <xf numFmtId="1" fontId="19" fillId="0" borderId="5" xfId="0" applyNumberFormat="1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4" fontId="19" fillId="0" borderId="5" xfId="0" applyNumberFormat="1" applyFont="1" applyBorder="1" applyAlignment="1">
      <alignment vertical="center"/>
    </xf>
    <xf numFmtId="3" fontId="19" fillId="0" borderId="5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4" fillId="0" borderId="5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1" fontId="5" fillId="0" borderId="0" xfId="0" applyNumberFormat="1" applyFont="1" applyAlignment="1">
      <alignment horizontal="centerContinuous" vertical="center" wrapText="1"/>
    </xf>
    <xf numFmtId="0" fontId="15" fillId="0" borderId="0" xfId="0" applyFont="1" applyFill="1" applyAlignment="1">
      <alignment horizontal="centerContinuous" vertical="center"/>
    </xf>
    <xf numFmtId="1" fontId="15" fillId="0" borderId="0" xfId="0" applyNumberFormat="1" applyFont="1" applyFill="1" applyAlignment="1">
      <alignment horizontal="centerContinuous" vertical="center" wrapText="1"/>
    </xf>
    <xf numFmtId="0" fontId="2" fillId="0" borderId="0" xfId="0" applyFont="1" applyFill="1" applyAlignment="1">
      <alignment horizontal="centerContinuous" vertical="center" wrapText="1"/>
    </xf>
    <xf numFmtId="0" fontId="15" fillId="0" borderId="0" xfId="0" applyFont="1" applyFill="1" applyAlignment="1">
      <alignment horizontal="centerContinuous" vertical="center" wrapText="1"/>
    </xf>
    <xf numFmtId="0" fontId="4" fillId="0" borderId="0" xfId="0" applyFont="1" applyFill="1" applyAlignment="1">
      <alignment horizontal="centerContinuous" vertical="center"/>
    </xf>
    <xf numFmtId="164" fontId="2" fillId="0" borderId="0" xfId="0" applyNumberFormat="1" applyFont="1" applyFill="1" applyAlignment="1">
      <alignment horizontal="centerContinuous" vertical="center" wrapText="1"/>
    </xf>
    <xf numFmtId="0" fontId="4" fillId="0" borderId="0" xfId="0" applyFont="1" applyFill="1" applyAlignment="1">
      <alignment horizontal="centerContinuous" vertical="center" wrapText="1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0" fillId="0" borderId="0" xfId="0" applyFont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8" fontId="20" fillId="0" borderId="0" xfId="0" applyNumberFormat="1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166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165" fontId="9" fillId="3" borderId="5" xfId="0" applyNumberFormat="1" applyFont="1" applyFill="1" applyBorder="1" applyAlignment="1">
      <alignment horizontal="center" vertical="center" wrapText="1"/>
    </xf>
    <xf numFmtId="9" fontId="9" fillId="3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</cellXfs>
  <cellStyles count="8">
    <cellStyle name="Chuẩn 2" xfId="1"/>
    <cellStyle name="Chuẩn 3" xfId="2"/>
    <cellStyle name="Dấu phẩy 2" xfId="3"/>
    <cellStyle name="Normal" xfId="0" builtinId="0"/>
    <cellStyle name="Normal 2" xfId="4"/>
    <cellStyle name="Normal 3" xfId="5"/>
    <cellStyle name="Normal 5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23"/>
  <sheetViews>
    <sheetView tabSelected="1" topLeftCell="A7" zoomScale="120" zoomScaleNormal="120" workbookViewId="0">
      <pane xSplit="2" ySplit="3" topLeftCell="C822" activePane="bottomRight" state="frozen"/>
      <selection activeCell="A7" sqref="A7"/>
      <selection pane="topRight" activeCell="D7" sqref="D7"/>
      <selection pane="bottomLeft" activeCell="A10" sqref="A10"/>
      <selection pane="bottomRight" activeCell="O830" sqref="O830"/>
    </sheetView>
  </sheetViews>
  <sheetFormatPr defaultColWidth="9.140625" defaultRowHeight="12.75" x14ac:dyDescent="0.25"/>
  <cols>
    <col min="1" max="1" width="3.7109375" style="116" customWidth="1"/>
    <col min="2" max="2" width="13.42578125" style="116" customWidth="1"/>
    <col min="3" max="3" width="10.140625" style="116" customWidth="1"/>
    <col min="4" max="4" width="10.42578125" style="116" customWidth="1"/>
    <col min="5" max="5" width="5.7109375" style="116" customWidth="1"/>
    <col min="6" max="6" width="5.28515625" style="116" customWidth="1"/>
    <col min="7" max="7" width="5.140625" style="116" customWidth="1"/>
    <col min="8" max="8" width="5.85546875" style="116" customWidth="1"/>
    <col min="9" max="9" width="5.42578125" style="116" customWidth="1"/>
    <col min="10" max="10" width="6.140625" style="117" customWidth="1"/>
    <col min="11" max="11" width="5.5703125" style="1" customWidth="1"/>
    <col min="12" max="12" width="6.42578125" style="118" customWidth="1"/>
    <col min="13" max="13" width="5.7109375" style="1" customWidth="1"/>
    <col min="14" max="14" width="6.7109375" style="1" customWidth="1"/>
    <col min="15" max="15" width="15.7109375" style="119" customWidth="1"/>
    <col min="16" max="16" width="9.7109375" style="120" customWidth="1"/>
    <col min="17" max="17" width="14" style="116" customWidth="1"/>
    <col min="18" max="18" width="26.5703125" style="1" customWidth="1"/>
    <col min="19" max="19" width="9.140625" style="83" customWidth="1"/>
    <col min="20" max="20" width="22.28515625" style="83" customWidth="1"/>
    <col min="21" max="25" width="9.140625" style="83"/>
    <col min="26" max="16384" width="9.140625" style="116"/>
  </cols>
  <sheetData>
    <row r="1" spans="1:25" ht="15" x14ac:dyDescent="0.25">
      <c r="A1" s="163" t="s">
        <v>0</v>
      </c>
      <c r="B1" s="164"/>
      <c r="C1" s="165"/>
      <c r="D1" s="165"/>
      <c r="E1" s="165"/>
      <c r="F1" s="165"/>
      <c r="Q1" s="115"/>
    </row>
    <row r="2" spans="1:25" s="11" customFormat="1" ht="14.25" x14ac:dyDescent="0.25">
      <c r="A2" s="166" t="s">
        <v>1</v>
      </c>
      <c r="B2" s="167"/>
      <c r="C2" s="168"/>
      <c r="D2" s="168"/>
      <c r="E2" s="168"/>
      <c r="F2" s="168"/>
      <c r="J2" s="123"/>
      <c r="K2" s="2"/>
      <c r="L2" s="124"/>
      <c r="M2" s="2"/>
      <c r="N2" s="2"/>
      <c r="O2" s="6"/>
      <c r="P2" s="125"/>
      <c r="Q2" s="122"/>
      <c r="R2" s="2"/>
      <c r="S2" s="10"/>
      <c r="T2" s="10"/>
      <c r="U2" s="10"/>
      <c r="V2" s="10"/>
      <c r="W2" s="10"/>
      <c r="X2" s="10"/>
      <c r="Y2" s="10"/>
    </row>
    <row r="3" spans="1:25" s="11" customFormat="1" x14ac:dyDescent="0.25">
      <c r="J3" s="123"/>
      <c r="K3" s="2"/>
      <c r="L3" s="124"/>
      <c r="M3" s="2"/>
      <c r="N3" s="2"/>
      <c r="O3" s="6"/>
      <c r="P3" s="125"/>
      <c r="R3" s="2"/>
      <c r="S3" s="10"/>
      <c r="T3" s="10"/>
      <c r="U3" s="10"/>
      <c r="V3" s="10"/>
      <c r="W3" s="10"/>
      <c r="X3" s="10"/>
      <c r="Y3" s="10"/>
    </row>
    <row r="4" spans="1:25" ht="21.75" customHeight="1" x14ac:dyDescent="0.25">
      <c r="A4" s="4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69"/>
      <c r="Q4" s="3"/>
      <c r="R4" s="3"/>
    </row>
    <row r="5" spans="1:25" ht="21.75" customHeight="1" x14ac:dyDescent="0.25">
      <c r="A5" s="5" t="s">
        <v>777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69"/>
      <c r="Q5" s="3"/>
      <c r="R5" s="3"/>
    </row>
    <row r="6" spans="1:25" ht="15" x14ac:dyDescent="0.25">
      <c r="R6" s="9" t="s">
        <v>88</v>
      </c>
    </row>
    <row r="7" spans="1:25" s="11" customFormat="1" ht="52.5" customHeight="1" x14ac:dyDescent="0.25">
      <c r="A7" s="113" t="s">
        <v>3</v>
      </c>
      <c r="B7" s="113" t="s">
        <v>4</v>
      </c>
      <c r="C7" s="200" t="s">
        <v>5</v>
      </c>
      <c r="D7" s="200" t="s">
        <v>6</v>
      </c>
      <c r="E7" s="200" t="s">
        <v>7</v>
      </c>
      <c r="F7" s="200" t="s">
        <v>8</v>
      </c>
      <c r="G7" s="194" t="s">
        <v>9</v>
      </c>
      <c r="H7" s="195"/>
      <c r="I7" s="194" t="s">
        <v>10</v>
      </c>
      <c r="J7" s="195"/>
      <c r="K7" s="196" t="s">
        <v>11</v>
      </c>
      <c r="L7" s="197"/>
      <c r="M7" s="192" t="s">
        <v>12</v>
      </c>
      <c r="N7" s="192" t="s">
        <v>13</v>
      </c>
      <c r="O7" s="198" t="s">
        <v>14</v>
      </c>
      <c r="P7" s="190" t="s">
        <v>15</v>
      </c>
      <c r="Q7" s="190" t="s">
        <v>16</v>
      </c>
      <c r="R7" s="192" t="s">
        <v>17</v>
      </c>
      <c r="S7" s="10"/>
      <c r="T7" s="10"/>
      <c r="U7" s="10"/>
      <c r="V7" s="10"/>
      <c r="W7" s="10"/>
      <c r="X7" s="10"/>
      <c r="Y7" s="10"/>
    </row>
    <row r="8" spans="1:25" ht="24.75" customHeight="1" x14ac:dyDescent="0.25">
      <c r="A8" s="114"/>
      <c r="B8" s="114"/>
      <c r="C8" s="201"/>
      <c r="D8" s="201"/>
      <c r="E8" s="201"/>
      <c r="F8" s="201"/>
      <c r="G8" s="12" t="s">
        <v>18</v>
      </c>
      <c r="H8" s="12" t="s">
        <v>19</v>
      </c>
      <c r="I8" s="126" t="s">
        <v>18</v>
      </c>
      <c r="J8" s="13" t="s">
        <v>20</v>
      </c>
      <c r="K8" s="8" t="s">
        <v>18</v>
      </c>
      <c r="L8" s="7" t="s">
        <v>19</v>
      </c>
      <c r="M8" s="193"/>
      <c r="N8" s="193"/>
      <c r="O8" s="199"/>
      <c r="P8" s="191"/>
      <c r="Q8" s="191"/>
      <c r="R8" s="193"/>
    </row>
    <row r="9" spans="1:25" s="83" customFormat="1" ht="24.75" customHeight="1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27">
        <v>9</v>
      </c>
      <c r="J9" s="127">
        <v>10</v>
      </c>
      <c r="K9" s="127">
        <v>11</v>
      </c>
      <c r="L9" s="127">
        <v>12</v>
      </c>
      <c r="M9" s="14">
        <v>13</v>
      </c>
      <c r="N9" s="14" t="s">
        <v>21</v>
      </c>
      <c r="O9" s="15" t="s">
        <v>22</v>
      </c>
      <c r="P9" s="16">
        <v>16</v>
      </c>
      <c r="Q9" s="14">
        <v>17</v>
      </c>
      <c r="R9" s="14">
        <v>18</v>
      </c>
    </row>
    <row r="10" spans="1:25" s="83" customFormat="1" ht="25.5" x14ac:dyDescent="0.25">
      <c r="A10" s="128">
        <v>1</v>
      </c>
      <c r="B10" s="17" t="s">
        <v>89</v>
      </c>
      <c r="C10" s="18">
        <v>24289</v>
      </c>
      <c r="D10" s="19" t="s">
        <v>90</v>
      </c>
      <c r="E10" s="20">
        <v>6.1</v>
      </c>
      <c r="F10" s="20">
        <v>0.8</v>
      </c>
      <c r="G10" s="19"/>
      <c r="H10" s="21"/>
      <c r="I10" s="22">
        <v>0.4</v>
      </c>
      <c r="J10" s="23">
        <f>I10*(E10+F10+H10)</f>
        <v>2.76</v>
      </c>
      <c r="K10" s="29">
        <v>1</v>
      </c>
      <c r="L10" s="28">
        <f>K10*(E10+F10+H10)</f>
        <v>6.8999999999999995</v>
      </c>
      <c r="M10" s="24">
        <v>12</v>
      </c>
      <c r="N10" s="28">
        <f>+L10-J10</f>
        <v>4.1399999999999997</v>
      </c>
      <c r="O10" s="64">
        <f>+N10*M10*1490000</f>
        <v>74023199.999999985</v>
      </c>
      <c r="P10" s="53">
        <v>2022</v>
      </c>
      <c r="Q10" s="129" t="s">
        <v>91</v>
      </c>
      <c r="R10" s="24"/>
    </row>
    <row r="11" spans="1:25" s="83" customFormat="1" ht="25.5" x14ac:dyDescent="0.25">
      <c r="A11" s="128"/>
      <c r="B11" s="25" t="s">
        <v>89</v>
      </c>
      <c r="C11" s="26">
        <v>24289</v>
      </c>
      <c r="D11" s="24" t="s">
        <v>90</v>
      </c>
      <c r="E11" s="27">
        <v>6.1</v>
      </c>
      <c r="F11" s="27">
        <v>0.8</v>
      </c>
      <c r="G11" s="24"/>
      <c r="H11" s="28"/>
      <c r="I11" s="29">
        <v>0.4</v>
      </c>
      <c r="J11" s="130">
        <f t="shared" ref="J11:J13" si="0">I11*(E11+F11+H11)</f>
        <v>2.76</v>
      </c>
      <c r="K11" s="29">
        <v>1</v>
      </c>
      <c r="L11" s="28">
        <f>K11*(E11+F11+H11)</f>
        <v>6.8999999999999995</v>
      </c>
      <c r="M11" s="24">
        <v>6</v>
      </c>
      <c r="N11" s="28">
        <f>+L11-J11</f>
        <v>4.1399999999999997</v>
      </c>
      <c r="O11" s="64">
        <f>+M11*N11*1490000</f>
        <v>37011599.999999993</v>
      </c>
      <c r="P11" s="53">
        <v>2023</v>
      </c>
      <c r="Q11" s="67" t="s">
        <v>91</v>
      </c>
      <c r="R11" s="24" t="s">
        <v>39</v>
      </c>
    </row>
    <row r="12" spans="1:25" s="133" customFormat="1" ht="25.5" x14ac:dyDescent="0.25">
      <c r="A12" s="131"/>
      <c r="B12" s="30" t="s">
        <v>89</v>
      </c>
      <c r="C12" s="31">
        <v>24289</v>
      </c>
      <c r="D12" s="32" t="s">
        <v>90</v>
      </c>
      <c r="E12" s="33">
        <v>6.1</v>
      </c>
      <c r="F12" s="33">
        <v>0.8</v>
      </c>
      <c r="G12" s="32"/>
      <c r="H12" s="162"/>
      <c r="I12" s="35">
        <v>0.4</v>
      </c>
      <c r="J12" s="42">
        <f t="shared" si="0"/>
        <v>2.76</v>
      </c>
      <c r="K12" s="35">
        <v>1</v>
      </c>
      <c r="L12" s="34">
        <f t="shared" ref="L12:L13" si="1">K12*(E12+F12+H12)</f>
        <v>6.8999999999999995</v>
      </c>
      <c r="M12" s="32">
        <v>1</v>
      </c>
      <c r="N12" s="34">
        <f>+L12-J12</f>
        <v>4.1399999999999997</v>
      </c>
      <c r="O12" s="63">
        <f>+M12*N12*1800000</f>
        <v>7451999.9999999991</v>
      </c>
      <c r="P12" s="52">
        <v>2023</v>
      </c>
      <c r="Q12" s="132" t="s">
        <v>91</v>
      </c>
      <c r="R12" s="32" t="s">
        <v>92</v>
      </c>
    </row>
    <row r="13" spans="1:25" s="133" customFormat="1" ht="25.5" x14ac:dyDescent="0.25">
      <c r="A13" s="131"/>
      <c r="B13" s="30" t="s">
        <v>89</v>
      </c>
      <c r="C13" s="31">
        <v>24289</v>
      </c>
      <c r="D13" s="32" t="s">
        <v>90</v>
      </c>
      <c r="E13" s="33">
        <v>6.44</v>
      </c>
      <c r="F13" s="33">
        <v>0.8</v>
      </c>
      <c r="G13" s="32"/>
      <c r="H13" s="34"/>
      <c r="I13" s="35">
        <v>0.4</v>
      </c>
      <c r="J13" s="42">
        <f t="shared" si="0"/>
        <v>2.8960000000000004</v>
      </c>
      <c r="K13" s="35">
        <v>1</v>
      </c>
      <c r="L13" s="34">
        <f t="shared" si="1"/>
        <v>7.24</v>
      </c>
      <c r="M13" s="32">
        <v>5</v>
      </c>
      <c r="N13" s="34">
        <f>+L13-J13</f>
        <v>4.3439999999999994</v>
      </c>
      <c r="O13" s="63">
        <f>+M13*N13*1800000</f>
        <v>39096000</v>
      </c>
      <c r="P13" s="52">
        <v>2023</v>
      </c>
      <c r="Q13" s="132" t="s">
        <v>91</v>
      </c>
      <c r="R13" s="32" t="s">
        <v>93</v>
      </c>
    </row>
    <row r="14" spans="1:25" s="138" customFormat="1" ht="27" x14ac:dyDescent="0.25">
      <c r="A14" s="134"/>
      <c r="B14" s="36" t="s">
        <v>94</v>
      </c>
      <c r="C14" s="37"/>
      <c r="D14" s="38"/>
      <c r="E14" s="39"/>
      <c r="F14" s="39"/>
      <c r="G14" s="38"/>
      <c r="H14" s="40"/>
      <c r="I14" s="41"/>
      <c r="J14" s="71"/>
      <c r="K14" s="41"/>
      <c r="L14" s="40"/>
      <c r="M14" s="38">
        <f>SUM(M10:M13)</f>
        <v>24</v>
      </c>
      <c r="N14" s="40"/>
      <c r="O14" s="135">
        <f>SUM(O10:O13)</f>
        <v>157582799.99999997</v>
      </c>
      <c r="P14" s="136"/>
      <c r="Q14" s="137"/>
      <c r="R14" s="38"/>
    </row>
    <row r="15" spans="1:25" s="83" customFormat="1" ht="25.5" x14ac:dyDescent="0.25">
      <c r="A15" s="128">
        <v>2</v>
      </c>
      <c r="B15" s="17" t="s">
        <v>95</v>
      </c>
      <c r="C15" s="18">
        <v>24390</v>
      </c>
      <c r="D15" s="19" t="s">
        <v>90</v>
      </c>
      <c r="E15" s="20">
        <v>5.76</v>
      </c>
      <c r="F15" s="20">
        <v>0.6</v>
      </c>
      <c r="G15" s="19"/>
      <c r="H15" s="21"/>
      <c r="I15" s="22">
        <v>0.4</v>
      </c>
      <c r="J15" s="23">
        <f>I15*(E15+F15+H15)</f>
        <v>2.544</v>
      </c>
      <c r="K15" s="29">
        <v>1</v>
      </c>
      <c r="L15" s="28">
        <f>K15*(E15+F15+H15)</f>
        <v>6.3599999999999994</v>
      </c>
      <c r="M15" s="24">
        <v>12</v>
      </c>
      <c r="N15" s="28">
        <f>+L15-J15</f>
        <v>3.8159999999999994</v>
      </c>
      <c r="O15" s="64">
        <f>+N15*M15*1490000</f>
        <v>68230079.999999985</v>
      </c>
      <c r="P15" s="53">
        <v>2022</v>
      </c>
      <c r="Q15" s="129" t="s">
        <v>91</v>
      </c>
      <c r="R15" s="24"/>
    </row>
    <row r="16" spans="1:25" s="83" customFormat="1" ht="25.5" x14ac:dyDescent="0.25">
      <c r="A16" s="128"/>
      <c r="B16" s="25" t="s">
        <v>95</v>
      </c>
      <c r="C16" s="26">
        <v>24390</v>
      </c>
      <c r="D16" s="24" t="s">
        <v>90</v>
      </c>
      <c r="E16" s="27">
        <v>5.76</v>
      </c>
      <c r="F16" s="27">
        <v>0.6</v>
      </c>
      <c r="G16" s="24"/>
      <c r="H16" s="28"/>
      <c r="I16" s="29">
        <v>0.4</v>
      </c>
      <c r="J16" s="130">
        <f t="shared" ref="J16:J18" si="2">I16*(E16+F16+H16)</f>
        <v>2.544</v>
      </c>
      <c r="K16" s="29">
        <v>1</v>
      </c>
      <c r="L16" s="28">
        <f t="shared" ref="L16:L18" si="3">K16*(E16+F16+H16)</f>
        <v>6.3599999999999994</v>
      </c>
      <c r="M16" s="24">
        <v>6</v>
      </c>
      <c r="N16" s="28">
        <f t="shared" ref="N16:N18" si="4">+L16-J16</f>
        <v>3.8159999999999994</v>
      </c>
      <c r="O16" s="64">
        <f>+M16*N16*1490000</f>
        <v>34115039.999999993</v>
      </c>
      <c r="P16" s="53">
        <v>2023</v>
      </c>
      <c r="Q16" s="67" t="s">
        <v>91</v>
      </c>
      <c r="R16" s="24" t="s">
        <v>39</v>
      </c>
    </row>
    <row r="17" spans="1:18" s="83" customFormat="1" ht="25.5" x14ac:dyDescent="0.25">
      <c r="A17" s="128"/>
      <c r="B17" s="25" t="s">
        <v>95</v>
      </c>
      <c r="C17" s="26">
        <v>24390</v>
      </c>
      <c r="D17" s="24" t="s">
        <v>90</v>
      </c>
      <c r="E17" s="27">
        <v>5.76</v>
      </c>
      <c r="F17" s="27">
        <v>0.6</v>
      </c>
      <c r="G17" s="24"/>
      <c r="H17" s="28"/>
      <c r="I17" s="29">
        <v>0.4</v>
      </c>
      <c r="J17" s="130">
        <f t="shared" si="2"/>
        <v>2.544</v>
      </c>
      <c r="K17" s="29">
        <v>1</v>
      </c>
      <c r="L17" s="28">
        <f t="shared" si="3"/>
        <v>6.3599999999999994</v>
      </c>
      <c r="M17" s="24">
        <v>1</v>
      </c>
      <c r="N17" s="28">
        <f t="shared" si="4"/>
        <v>3.8159999999999994</v>
      </c>
      <c r="O17" s="64">
        <f t="shared" ref="O17:O18" si="5">+M17*N17*1800000</f>
        <v>6868799.9999999991</v>
      </c>
      <c r="P17" s="53">
        <v>2023</v>
      </c>
      <c r="Q17" s="67" t="s">
        <v>91</v>
      </c>
      <c r="R17" s="24" t="s">
        <v>796</v>
      </c>
    </row>
    <row r="18" spans="1:18" s="133" customFormat="1" ht="25.5" x14ac:dyDescent="0.25">
      <c r="A18" s="131"/>
      <c r="B18" s="30" t="s">
        <v>95</v>
      </c>
      <c r="C18" s="31">
        <v>24390</v>
      </c>
      <c r="D18" s="32" t="s">
        <v>90</v>
      </c>
      <c r="E18" s="33">
        <v>6.1</v>
      </c>
      <c r="F18" s="33">
        <v>0.6</v>
      </c>
      <c r="G18" s="32"/>
      <c r="H18" s="34"/>
      <c r="I18" s="35">
        <v>0.4</v>
      </c>
      <c r="J18" s="42">
        <f t="shared" si="2"/>
        <v>2.6799999999999997</v>
      </c>
      <c r="K18" s="35">
        <v>1</v>
      </c>
      <c r="L18" s="34">
        <f t="shared" si="3"/>
        <v>6.6999999999999993</v>
      </c>
      <c r="M18" s="32">
        <v>5</v>
      </c>
      <c r="N18" s="34">
        <f t="shared" si="4"/>
        <v>4.0199999999999996</v>
      </c>
      <c r="O18" s="63">
        <f t="shared" si="5"/>
        <v>36179999.999999993</v>
      </c>
      <c r="P18" s="52">
        <v>2023</v>
      </c>
      <c r="Q18" s="132" t="s">
        <v>91</v>
      </c>
      <c r="R18" s="32" t="s">
        <v>795</v>
      </c>
    </row>
    <row r="19" spans="1:18" s="138" customFormat="1" ht="27" x14ac:dyDescent="0.25">
      <c r="A19" s="134"/>
      <c r="B19" s="36" t="s">
        <v>96</v>
      </c>
      <c r="C19" s="37"/>
      <c r="D19" s="38"/>
      <c r="E19" s="39"/>
      <c r="F19" s="39"/>
      <c r="G19" s="38"/>
      <c r="H19" s="40"/>
      <c r="I19" s="41"/>
      <c r="J19" s="71"/>
      <c r="K19" s="41"/>
      <c r="L19" s="40"/>
      <c r="M19" s="38">
        <f>SUM(M15:M18)</f>
        <v>24</v>
      </c>
      <c r="N19" s="38"/>
      <c r="O19" s="135">
        <f>SUM(O15:O18)</f>
        <v>145393919.99999997</v>
      </c>
      <c r="P19" s="136"/>
      <c r="Q19" s="137"/>
      <c r="R19" s="38"/>
    </row>
    <row r="20" spans="1:18" s="133" customFormat="1" ht="38.25" x14ac:dyDescent="0.25">
      <c r="A20" s="131">
        <v>3</v>
      </c>
      <c r="B20" s="30" t="s">
        <v>97</v>
      </c>
      <c r="C20" s="31">
        <v>27172</v>
      </c>
      <c r="D20" s="34" t="s">
        <v>90</v>
      </c>
      <c r="E20" s="33">
        <f>4.74+0.34</f>
        <v>5.08</v>
      </c>
      <c r="F20" s="33">
        <v>0.5</v>
      </c>
      <c r="G20" s="32"/>
      <c r="H20" s="34"/>
      <c r="I20" s="35">
        <v>0.6</v>
      </c>
      <c r="J20" s="42">
        <f t="shared" ref="J20:J345" si="6">I20*(E20+F20+H20)</f>
        <v>3.3479999999999999</v>
      </c>
      <c r="K20" s="35">
        <v>1</v>
      </c>
      <c r="L20" s="34">
        <f t="shared" ref="L20:L345" si="7">K20*(E20+F20+H20)</f>
        <v>5.58</v>
      </c>
      <c r="M20" s="32">
        <v>8</v>
      </c>
      <c r="N20" s="34">
        <f>+L20-J20</f>
        <v>2.2320000000000002</v>
      </c>
      <c r="O20" s="63">
        <f>+N20*M20*1490000</f>
        <v>26605440.000000004</v>
      </c>
      <c r="P20" s="52">
        <v>2022</v>
      </c>
      <c r="Q20" s="132" t="s">
        <v>91</v>
      </c>
      <c r="R20" s="32" t="s">
        <v>98</v>
      </c>
    </row>
    <row r="21" spans="1:18" s="133" customFormat="1" ht="38.25" x14ac:dyDescent="0.25">
      <c r="A21" s="131"/>
      <c r="B21" s="30" t="s">
        <v>97</v>
      </c>
      <c r="C21" s="31">
        <v>27172</v>
      </c>
      <c r="D21" s="34" t="s">
        <v>90</v>
      </c>
      <c r="E21" s="33">
        <f>4.74+0.34</f>
        <v>5.08</v>
      </c>
      <c r="F21" s="33">
        <v>0.6</v>
      </c>
      <c r="G21" s="32"/>
      <c r="H21" s="34"/>
      <c r="I21" s="35">
        <v>0.6</v>
      </c>
      <c r="J21" s="42">
        <f t="shared" si="6"/>
        <v>3.4079999999999999</v>
      </c>
      <c r="K21" s="35">
        <v>1</v>
      </c>
      <c r="L21" s="34">
        <f t="shared" si="7"/>
        <v>5.68</v>
      </c>
      <c r="M21" s="32">
        <v>4</v>
      </c>
      <c r="N21" s="32">
        <f>+L21-J21</f>
        <v>2.2719999999999998</v>
      </c>
      <c r="O21" s="63">
        <f>+N21*M21*1490000</f>
        <v>13541119.999999998</v>
      </c>
      <c r="P21" s="52">
        <v>2022</v>
      </c>
      <c r="Q21" s="132" t="s">
        <v>91</v>
      </c>
      <c r="R21" s="32" t="s">
        <v>99</v>
      </c>
    </row>
    <row r="22" spans="1:18" s="83" customFormat="1" ht="25.5" x14ac:dyDescent="0.25">
      <c r="A22" s="128"/>
      <c r="B22" s="25" t="s">
        <v>97</v>
      </c>
      <c r="C22" s="26">
        <v>27172</v>
      </c>
      <c r="D22" s="28" t="s">
        <v>90</v>
      </c>
      <c r="E22" s="27">
        <f>4.74+0.34</f>
        <v>5.08</v>
      </c>
      <c r="F22" s="27">
        <v>0.6</v>
      </c>
      <c r="G22" s="24"/>
      <c r="H22" s="28"/>
      <c r="I22" s="29">
        <v>0.6</v>
      </c>
      <c r="J22" s="130">
        <f t="shared" si="6"/>
        <v>3.4079999999999999</v>
      </c>
      <c r="K22" s="29">
        <v>1</v>
      </c>
      <c r="L22" s="28">
        <f t="shared" si="7"/>
        <v>5.68</v>
      </c>
      <c r="M22" s="24">
        <v>6</v>
      </c>
      <c r="N22" s="28">
        <f>+L22-J22</f>
        <v>2.2719999999999998</v>
      </c>
      <c r="O22" s="64">
        <f>+M22*N22*1490000</f>
        <v>20311679.999999996</v>
      </c>
      <c r="P22" s="53">
        <v>2023</v>
      </c>
      <c r="Q22" s="67" t="s">
        <v>91</v>
      </c>
      <c r="R22" s="24" t="s">
        <v>39</v>
      </c>
    </row>
    <row r="23" spans="1:18" s="83" customFormat="1" ht="25.5" x14ac:dyDescent="0.25">
      <c r="A23" s="128"/>
      <c r="B23" s="25" t="s">
        <v>97</v>
      </c>
      <c r="C23" s="26">
        <v>27172</v>
      </c>
      <c r="D23" s="28" t="s">
        <v>90</v>
      </c>
      <c r="E23" s="27">
        <f>4.74+0.34</f>
        <v>5.08</v>
      </c>
      <c r="F23" s="27">
        <v>0.6</v>
      </c>
      <c r="G23" s="24"/>
      <c r="H23" s="28"/>
      <c r="I23" s="29">
        <v>0.6</v>
      </c>
      <c r="J23" s="130">
        <f t="shared" si="6"/>
        <v>3.4079999999999999</v>
      </c>
      <c r="K23" s="29">
        <v>1</v>
      </c>
      <c r="L23" s="28">
        <f t="shared" si="7"/>
        <v>5.68</v>
      </c>
      <c r="M23" s="24">
        <v>6</v>
      </c>
      <c r="N23" s="28">
        <f>+L23-J23</f>
        <v>2.2719999999999998</v>
      </c>
      <c r="O23" s="64">
        <f>+M23*N23*1800000</f>
        <v>24537599.999999996</v>
      </c>
      <c r="P23" s="53">
        <v>2023</v>
      </c>
      <c r="Q23" s="67" t="s">
        <v>91</v>
      </c>
      <c r="R23" s="24" t="s">
        <v>27</v>
      </c>
    </row>
    <row r="24" spans="1:18" s="138" customFormat="1" ht="27" x14ac:dyDescent="0.25">
      <c r="A24" s="134"/>
      <c r="B24" s="36" t="s">
        <v>100</v>
      </c>
      <c r="C24" s="37"/>
      <c r="D24" s="40"/>
      <c r="E24" s="39"/>
      <c r="F24" s="39"/>
      <c r="G24" s="38"/>
      <c r="H24" s="40"/>
      <c r="I24" s="41"/>
      <c r="J24" s="71"/>
      <c r="K24" s="41"/>
      <c r="L24" s="40"/>
      <c r="M24" s="38">
        <f>SUM(M20:M23)</f>
        <v>24</v>
      </c>
      <c r="N24" s="40"/>
      <c r="O24" s="135">
        <f>SUM(O20:O23)</f>
        <v>84995840</v>
      </c>
      <c r="P24" s="136"/>
      <c r="Q24" s="137"/>
      <c r="R24" s="38"/>
    </row>
    <row r="25" spans="1:18" s="83" customFormat="1" ht="25.5" x14ac:dyDescent="0.25">
      <c r="A25" s="128">
        <v>4</v>
      </c>
      <c r="B25" s="17" t="s">
        <v>101</v>
      </c>
      <c r="C25" s="18">
        <v>25942</v>
      </c>
      <c r="D25" s="21" t="s">
        <v>102</v>
      </c>
      <c r="E25" s="20">
        <v>3.99</v>
      </c>
      <c r="F25" s="20">
        <v>0.5</v>
      </c>
      <c r="G25" s="19"/>
      <c r="H25" s="21"/>
      <c r="I25" s="22">
        <v>0.4</v>
      </c>
      <c r="J25" s="23">
        <f t="shared" si="6"/>
        <v>1.7960000000000003</v>
      </c>
      <c r="K25" s="29">
        <v>1</v>
      </c>
      <c r="L25" s="28">
        <f t="shared" si="7"/>
        <v>4.49</v>
      </c>
      <c r="M25" s="24">
        <v>4</v>
      </c>
      <c r="N25" s="28">
        <f t="shared" ref="N25:N26" si="8">+L25-J25</f>
        <v>2.694</v>
      </c>
      <c r="O25" s="64">
        <f t="shared" ref="O25:O26" si="9">+N25*M25*1490000</f>
        <v>16056240</v>
      </c>
      <c r="P25" s="53">
        <v>2022</v>
      </c>
      <c r="Q25" s="67" t="s">
        <v>104</v>
      </c>
      <c r="R25" s="24"/>
    </row>
    <row r="26" spans="1:18" s="133" customFormat="1" ht="25.5" x14ac:dyDescent="0.25">
      <c r="A26" s="131"/>
      <c r="B26" s="30" t="s">
        <v>101</v>
      </c>
      <c r="C26" s="31">
        <v>25942</v>
      </c>
      <c r="D26" s="34" t="s">
        <v>102</v>
      </c>
      <c r="E26" s="33">
        <v>4.32</v>
      </c>
      <c r="F26" s="33">
        <v>0.5</v>
      </c>
      <c r="G26" s="32"/>
      <c r="H26" s="34"/>
      <c r="I26" s="35">
        <v>0.4</v>
      </c>
      <c r="J26" s="42">
        <f t="shared" si="6"/>
        <v>1.9280000000000002</v>
      </c>
      <c r="K26" s="35">
        <v>1</v>
      </c>
      <c r="L26" s="34">
        <f t="shared" si="7"/>
        <v>4.82</v>
      </c>
      <c r="M26" s="32">
        <v>8</v>
      </c>
      <c r="N26" s="34">
        <f t="shared" si="8"/>
        <v>2.8920000000000003</v>
      </c>
      <c r="O26" s="63">
        <f t="shared" si="9"/>
        <v>34472640.000000007</v>
      </c>
      <c r="P26" s="52">
        <v>2022</v>
      </c>
      <c r="Q26" s="67" t="s">
        <v>104</v>
      </c>
      <c r="R26" s="32" t="s">
        <v>50</v>
      </c>
    </row>
    <row r="27" spans="1:18" s="83" customFormat="1" ht="25.5" x14ac:dyDescent="0.25">
      <c r="A27" s="128"/>
      <c r="B27" s="25" t="s">
        <v>101</v>
      </c>
      <c r="C27" s="26">
        <v>25942</v>
      </c>
      <c r="D27" s="28" t="s">
        <v>102</v>
      </c>
      <c r="E27" s="27">
        <v>4.32</v>
      </c>
      <c r="F27" s="27">
        <v>0.5</v>
      </c>
      <c r="G27" s="24"/>
      <c r="H27" s="28"/>
      <c r="I27" s="29">
        <v>0.4</v>
      </c>
      <c r="J27" s="130">
        <f t="shared" si="6"/>
        <v>1.9280000000000002</v>
      </c>
      <c r="K27" s="29">
        <v>1</v>
      </c>
      <c r="L27" s="28">
        <f>K27*(E27+F27+H27)</f>
        <v>4.82</v>
      </c>
      <c r="M27" s="24">
        <v>6</v>
      </c>
      <c r="N27" s="28">
        <f>+L27-J27</f>
        <v>2.8920000000000003</v>
      </c>
      <c r="O27" s="64">
        <f>+M27*N27*1490000</f>
        <v>25854480.000000007</v>
      </c>
      <c r="P27" s="53">
        <v>2023</v>
      </c>
      <c r="Q27" s="67" t="s">
        <v>104</v>
      </c>
      <c r="R27" s="24" t="s">
        <v>39</v>
      </c>
    </row>
    <row r="28" spans="1:18" s="83" customFormat="1" ht="25.5" x14ac:dyDescent="0.25">
      <c r="A28" s="128"/>
      <c r="B28" s="25" t="s">
        <v>101</v>
      </c>
      <c r="C28" s="26">
        <v>25942</v>
      </c>
      <c r="D28" s="28" t="s">
        <v>102</v>
      </c>
      <c r="E28" s="27">
        <v>4.32</v>
      </c>
      <c r="F28" s="27">
        <v>0.5</v>
      </c>
      <c r="G28" s="24"/>
      <c r="H28" s="28"/>
      <c r="I28" s="29">
        <v>0.4</v>
      </c>
      <c r="J28" s="130">
        <f t="shared" si="6"/>
        <v>1.9280000000000002</v>
      </c>
      <c r="K28" s="29">
        <v>1</v>
      </c>
      <c r="L28" s="28">
        <f t="shared" ref="L28" si="10">K28*(E28+F28+H28)</f>
        <v>4.82</v>
      </c>
      <c r="M28" s="24">
        <v>6</v>
      </c>
      <c r="N28" s="28">
        <f>+L28-J28</f>
        <v>2.8920000000000003</v>
      </c>
      <c r="O28" s="64">
        <f t="shared" ref="O28" si="11">+M28*N28*1800000</f>
        <v>31233600.000000007</v>
      </c>
      <c r="P28" s="53">
        <v>2023</v>
      </c>
      <c r="Q28" s="67" t="s">
        <v>104</v>
      </c>
      <c r="R28" s="24" t="s">
        <v>27</v>
      </c>
    </row>
    <row r="29" spans="1:18" s="138" customFormat="1" ht="27" x14ac:dyDescent="0.25">
      <c r="A29" s="134"/>
      <c r="B29" s="36" t="s">
        <v>106</v>
      </c>
      <c r="C29" s="37"/>
      <c r="D29" s="40"/>
      <c r="E29" s="39"/>
      <c r="F29" s="39"/>
      <c r="G29" s="38"/>
      <c r="H29" s="40"/>
      <c r="I29" s="41"/>
      <c r="J29" s="71"/>
      <c r="K29" s="41"/>
      <c r="L29" s="40"/>
      <c r="M29" s="38">
        <f>SUM(M25:M28)</f>
        <v>24</v>
      </c>
      <c r="N29" s="40"/>
      <c r="O29" s="135">
        <f>SUM(O25:O28)</f>
        <v>107616960.00000003</v>
      </c>
      <c r="P29" s="136"/>
      <c r="Q29" s="137"/>
      <c r="R29" s="38"/>
    </row>
    <row r="30" spans="1:18" s="139" customFormat="1" ht="25.5" x14ac:dyDescent="0.25">
      <c r="A30" s="19">
        <v>5</v>
      </c>
      <c r="B30" s="17" t="s">
        <v>107</v>
      </c>
      <c r="C30" s="18">
        <v>24576</v>
      </c>
      <c r="D30" s="21" t="s">
        <v>102</v>
      </c>
      <c r="E30" s="20">
        <v>4.9800000000000004</v>
      </c>
      <c r="F30" s="20"/>
      <c r="G30" s="22"/>
      <c r="H30" s="21">
        <f>G30*E30</f>
        <v>0</v>
      </c>
      <c r="I30" s="22">
        <v>0.4</v>
      </c>
      <c r="J30" s="23">
        <f t="shared" si="6"/>
        <v>1.9920000000000002</v>
      </c>
      <c r="K30" s="22">
        <v>1</v>
      </c>
      <c r="L30" s="21">
        <f t="shared" si="7"/>
        <v>4.9800000000000004</v>
      </c>
      <c r="M30" s="19">
        <v>9</v>
      </c>
      <c r="N30" s="28">
        <f t="shared" ref="N30:N31" si="12">+L30-J30</f>
        <v>2.9880000000000004</v>
      </c>
      <c r="O30" s="64">
        <f t="shared" ref="O30:O31" si="13">+N30*M30*1490000</f>
        <v>40069080.000000007</v>
      </c>
      <c r="P30" s="53">
        <v>2022</v>
      </c>
      <c r="Q30" s="19" t="s">
        <v>103</v>
      </c>
      <c r="R30" s="19"/>
    </row>
    <row r="31" spans="1:18" s="133" customFormat="1" ht="25.5" x14ac:dyDescent="0.25">
      <c r="A31" s="32"/>
      <c r="B31" s="30" t="s">
        <v>107</v>
      </c>
      <c r="C31" s="31">
        <v>24576</v>
      </c>
      <c r="D31" s="34" t="s">
        <v>102</v>
      </c>
      <c r="E31" s="33">
        <v>4.9800000000000004</v>
      </c>
      <c r="F31" s="33"/>
      <c r="G31" s="35">
        <v>0.05</v>
      </c>
      <c r="H31" s="34">
        <f>G31*E31</f>
        <v>0.24900000000000003</v>
      </c>
      <c r="I31" s="35">
        <v>0.4</v>
      </c>
      <c r="J31" s="42">
        <f t="shared" si="6"/>
        <v>2.0916000000000001</v>
      </c>
      <c r="K31" s="35">
        <v>1</v>
      </c>
      <c r="L31" s="34">
        <f t="shared" si="7"/>
        <v>5.2290000000000001</v>
      </c>
      <c r="M31" s="32">
        <v>3</v>
      </c>
      <c r="N31" s="34">
        <f t="shared" si="12"/>
        <v>3.1374</v>
      </c>
      <c r="O31" s="63">
        <f t="shared" si="13"/>
        <v>14024178</v>
      </c>
      <c r="P31" s="52">
        <v>2022</v>
      </c>
      <c r="Q31" s="32" t="s">
        <v>103</v>
      </c>
      <c r="R31" s="32" t="s">
        <v>44</v>
      </c>
    </row>
    <row r="32" spans="1:18" s="83" customFormat="1" ht="25.5" x14ac:dyDescent="0.25">
      <c r="A32" s="128"/>
      <c r="B32" s="25" t="s">
        <v>107</v>
      </c>
      <c r="C32" s="26">
        <v>24576</v>
      </c>
      <c r="D32" s="28" t="s">
        <v>102</v>
      </c>
      <c r="E32" s="27">
        <v>4.9800000000000004</v>
      </c>
      <c r="F32" s="27"/>
      <c r="G32" s="29">
        <v>0.05</v>
      </c>
      <c r="H32" s="28">
        <f>G32*E32</f>
        <v>0.24900000000000003</v>
      </c>
      <c r="I32" s="29">
        <v>0.4</v>
      </c>
      <c r="J32" s="130">
        <f>I32*(E32+F32+H32)</f>
        <v>2.0916000000000001</v>
      </c>
      <c r="K32" s="29">
        <v>1</v>
      </c>
      <c r="L32" s="28">
        <f>K32*(E32+F32+H32)</f>
        <v>5.2290000000000001</v>
      </c>
      <c r="M32" s="24">
        <v>6</v>
      </c>
      <c r="N32" s="28">
        <f>+L32-J32</f>
        <v>3.1374</v>
      </c>
      <c r="O32" s="64">
        <f>+M32*N32*1490000</f>
        <v>28048356</v>
      </c>
      <c r="P32" s="53">
        <v>2023</v>
      </c>
      <c r="Q32" s="67" t="s">
        <v>104</v>
      </c>
      <c r="R32" s="24" t="s">
        <v>39</v>
      </c>
    </row>
    <row r="33" spans="1:18" s="83" customFormat="1" ht="25.5" x14ac:dyDescent="0.25">
      <c r="A33" s="128"/>
      <c r="B33" s="25" t="s">
        <v>107</v>
      </c>
      <c r="C33" s="26">
        <v>24576</v>
      </c>
      <c r="D33" s="28" t="s">
        <v>102</v>
      </c>
      <c r="E33" s="27">
        <v>4.9800000000000004</v>
      </c>
      <c r="F33" s="27"/>
      <c r="G33" s="29">
        <v>0.05</v>
      </c>
      <c r="H33" s="28">
        <f>G33*E33</f>
        <v>0.24900000000000003</v>
      </c>
      <c r="I33" s="29">
        <v>0.4</v>
      </c>
      <c r="J33" s="130">
        <f>I33*(E33+F33+H33)</f>
        <v>2.0916000000000001</v>
      </c>
      <c r="K33" s="29">
        <v>1</v>
      </c>
      <c r="L33" s="28">
        <f>K33*(E33+F33+H33)</f>
        <v>5.2290000000000001</v>
      </c>
      <c r="M33" s="24">
        <v>3</v>
      </c>
      <c r="N33" s="28">
        <f>+L33-J33</f>
        <v>3.1374</v>
      </c>
      <c r="O33" s="64">
        <f t="shared" ref="O33:O34" si="14">+M33*N33*1800000</f>
        <v>16941960</v>
      </c>
      <c r="P33" s="53">
        <v>2023</v>
      </c>
      <c r="Q33" s="67" t="s">
        <v>104</v>
      </c>
      <c r="R33" s="24" t="s">
        <v>34</v>
      </c>
    </row>
    <row r="34" spans="1:18" s="83" customFormat="1" ht="25.5" x14ac:dyDescent="0.25">
      <c r="A34" s="128"/>
      <c r="B34" s="25" t="s">
        <v>107</v>
      </c>
      <c r="C34" s="26">
        <v>24576</v>
      </c>
      <c r="D34" s="28" t="s">
        <v>102</v>
      </c>
      <c r="E34" s="27">
        <v>4.9800000000000004</v>
      </c>
      <c r="F34" s="27"/>
      <c r="G34" s="29">
        <v>0.06</v>
      </c>
      <c r="H34" s="28">
        <f>G34*E34</f>
        <v>0.29880000000000001</v>
      </c>
      <c r="I34" s="29">
        <v>0.4</v>
      </c>
      <c r="J34" s="130">
        <f>I34*(E34+F34+H34)</f>
        <v>2.1115200000000001</v>
      </c>
      <c r="K34" s="29">
        <v>1</v>
      </c>
      <c r="L34" s="28">
        <f>K34*(E34+F34+H34)</f>
        <v>5.2788000000000004</v>
      </c>
      <c r="M34" s="24">
        <v>3</v>
      </c>
      <c r="N34" s="28">
        <f>+L34-J34</f>
        <v>3.1672800000000003</v>
      </c>
      <c r="O34" s="64">
        <f t="shared" si="14"/>
        <v>17103312.000000004</v>
      </c>
      <c r="P34" s="53">
        <v>2023</v>
      </c>
      <c r="Q34" s="67" t="s">
        <v>104</v>
      </c>
      <c r="R34" s="24" t="s">
        <v>108</v>
      </c>
    </row>
    <row r="35" spans="1:18" s="138" customFormat="1" ht="27" x14ac:dyDescent="0.25">
      <c r="A35" s="134"/>
      <c r="B35" s="36" t="s">
        <v>109</v>
      </c>
      <c r="C35" s="37"/>
      <c r="D35" s="40"/>
      <c r="E35" s="39"/>
      <c r="F35" s="39"/>
      <c r="G35" s="41"/>
      <c r="H35" s="40"/>
      <c r="I35" s="41"/>
      <c r="J35" s="71"/>
      <c r="K35" s="41"/>
      <c r="L35" s="40"/>
      <c r="M35" s="38">
        <f>SUM(M30:M34)</f>
        <v>24</v>
      </c>
      <c r="N35" s="40"/>
      <c r="O35" s="135">
        <f>SUM(O30:O34)</f>
        <v>116186886</v>
      </c>
      <c r="P35" s="136"/>
      <c r="Q35" s="137"/>
      <c r="R35" s="38"/>
    </row>
    <row r="36" spans="1:18" s="83" customFormat="1" ht="25.5" x14ac:dyDescent="0.25">
      <c r="A36" s="24">
        <v>6</v>
      </c>
      <c r="B36" s="17" t="s">
        <v>110</v>
      </c>
      <c r="C36" s="18">
        <v>25578</v>
      </c>
      <c r="D36" s="21" t="s">
        <v>102</v>
      </c>
      <c r="E36" s="20">
        <v>4.6500000000000004</v>
      </c>
      <c r="F36" s="20">
        <v>0.4</v>
      </c>
      <c r="G36" s="19"/>
      <c r="H36" s="34"/>
      <c r="I36" s="22">
        <v>0.4</v>
      </c>
      <c r="J36" s="23">
        <f>I36*(E36+F36+H36)</f>
        <v>2.0200000000000005</v>
      </c>
      <c r="K36" s="29">
        <v>1</v>
      </c>
      <c r="L36" s="28">
        <f t="shared" si="7"/>
        <v>5.0500000000000007</v>
      </c>
      <c r="M36" s="19">
        <v>12</v>
      </c>
      <c r="N36" s="28">
        <f t="shared" ref="N36" si="15">+L36-J36</f>
        <v>3.0300000000000002</v>
      </c>
      <c r="O36" s="64">
        <f t="shared" ref="O36" si="16">+N36*M36*1490000</f>
        <v>54176400</v>
      </c>
      <c r="P36" s="53">
        <v>2022</v>
      </c>
      <c r="Q36" s="19" t="s">
        <v>103</v>
      </c>
      <c r="R36" s="24"/>
    </row>
    <row r="37" spans="1:18" s="83" customFormat="1" ht="25.5" x14ac:dyDescent="0.25">
      <c r="A37" s="128"/>
      <c r="B37" s="25" t="s">
        <v>110</v>
      </c>
      <c r="C37" s="26">
        <v>25578</v>
      </c>
      <c r="D37" s="28" t="s">
        <v>102</v>
      </c>
      <c r="E37" s="27">
        <v>4.6500000000000004</v>
      </c>
      <c r="F37" s="27">
        <v>0.4</v>
      </c>
      <c r="G37" s="24"/>
      <c r="H37" s="28"/>
      <c r="I37" s="29">
        <v>0.4</v>
      </c>
      <c r="J37" s="130">
        <f>I37*(E37+F37+H37)</f>
        <v>2.0200000000000005</v>
      </c>
      <c r="K37" s="29">
        <v>1</v>
      </c>
      <c r="L37" s="28">
        <f>K37*(E37+F37+H37)</f>
        <v>5.0500000000000007</v>
      </c>
      <c r="M37" s="24">
        <v>6</v>
      </c>
      <c r="N37" s="28">
        <f>+L37-J37</f>
        <v>3.0300000000000002</v>
      </c>
      <c r="O37" s="64">
        <f>+M37*N37*1490000</f>
        <v>27088200</v>
      </c>
      <c r="P37" s="53">
        <v>2023</v>
      </c>
      <c r="Q37" s="67" t="s">
        <v>104</v>
      </c>
      <c r="R37" s="24" t="s">
        <v>39</v>
      </c>
    </row>
    <row r="38" spans="1:18" s="83" customFormat="1" ht="25.5" x14ac:dyDescent="0.25">
      <c r="A38" s="128"/>
      <c r="B38" s="25" t="s">
        <v>110</v>
      </c>
      <c r="C38" s="26">
        <v>25578</v>
      </c>
      <c r="D38" s="28" t="s">
        <v>102</v>
      </c>
      <c r="E38" s="27">
        <v>4.6500000000000004</v>
      </c>
      <c r="F38" s="27">
        <v>0.4</v>
      </c>
      <c r="G38" s="24"/>
      <c r="H38" s="28"/>
      <c r="I38" s="29">
        <v>0.4</v>
      </c>
      <c r="J38" s="130">
        <f>I38*(E38+F38+H38)</f>
        <v>2.0200000000000005</v>
      </c>
      <c r="K38" s="29">
        <v>1</v>
      </c>
      <c r="L38" s="28">
        <f>K38*(E38+F38+H38)</f>
        <v>5.0500000000000007</v>
      </c>
      <c r="M38" s="24">
        <v>4</v>
      </c>
      <c r="N38" s="28">
        <f>+L38-J38</f>
        <v>3.0300000000000002</v>
      </c>
      <c r="O38" s="64">
        <f t="shared" ref="O38:O39" si="17">+M38*N38*1800000</f>
        <v>21816000</v>
      </c>
      <c r="P38" s="53">
        <v>2023</v>
      </c>
      <c r="Q38" s="67" t="s">
        <v>104</v>
      </c>
      <c r="R38" s="24" t="s">
        <v>111</v>
      </c>
    </row>
    <row r="39" spans="1:18" s="133" customFormat="1" ht="25.5" x14ac:dyDescent="0.25">
      <c r="A39" s="131"/>
      <c r="B39" s="30" t="s">
        <v>110</v>
      </c>
      <c r="C39" s="31">
        <v>25578</v>
      </c>
      <c r="D39" s="34" t="s">
        <v>102</v>
      </c>
      <c r="E39" s="33">
        <v>4.9800000000000004</v>
      </c>
      <c r="F39" s="33">
        <v>0.4</v>
      </c>
      <c r="G39" s="32"/>
      <c r="H39" s="34"/>
      <c r="I39" s="35">
        <v>0.4</v>
      </c>
      <c r="J39" s="42">
        <f>I39*(E39+F39+H39)</f>
        <v>2.1520000000000006</v>
      </c>
      <c r="K39" s="35">
        <v>1</v>
      </c>
      <c r="L39" s="34">
        <f>K39*(E39+F39+H39)</f>
        <v>5.3800000000000008</v>
      </c>
      <c r="M39" s="32">
        <v>2</v>
      </c>
      <c r="N39" s="34">
        <f>+L39-J39</f>
        <v>3.2280000000000002</v>
      </c>
      <c r="O39" s="63">
        <f t="shared" si="17"/>
        <v>11620800</v>
      </c>
      <c r="P39" s="52">
        <v>2023</v>
      </c>
      <c r="Q39" s="132" t="s">
        <v>104</v>
      </c>
      <c r="R39" s="32" t="s">
        <v>112</v>
      </c>
    </row>
    <row r="40" spans="1:18" s="138" customFormat="1" ht="27" x14ac:dyDescent="0.25">
      <c r="A40" s="38"/>
      <c r="B40" s="43" t="s">
        <v>113</v>
      </c>
      <c r="C40" s="44"/>
      <c r="D40" s="45"/>
      <c r="E40" s="46"/>
      <c r="F40" s="46"/>
      <c r="G40" s="47"/>
      <c r="H40" s="48"/>
      <c r="I40" s="49"/>
      <c r="J40" s="50"/>
      <c r="K40" s="41"/>
      <c r="L40" s="40"/>
      <c r="M40" s="38">
        <f>SUM(M36:M39)</f>
        <v>24</v>
      </c>
      <c r="N40" s="38"/>
      <c r="O40" s="135">
        <f>SUM(O36:O39)</f>
        <v>114701400</v>
      </c>
      <c r="P40" s="136"/>
      <c r="Q40" s="47"/>
      <c r="R40" s="38"/>
    </row>
    <row r="41" spans="1:18" s="83" customFormat="1" ht="25.5" x14ac:dyDescent="0.25">
      <c r="A41" s="24">
        <v>7</v>
      </c>
      <c r="B41" s="17" t="s">
        <v>114</v>
      </c>
      <c r="C41" s="18">
        <v>29491</v>
      </c>
      <c r="D41" s="21" t="s">
        <v>102</v>
      </c>
      <c r="E41" s="20">
        <v>3.33</v>
      </c>
      <c r="F41" s="20"/>
      <c r="G41" s="19"/>
      <c r="H41" s="34"/>
      <c r="I41" s="22">
        <v>0.4</v>
      </c>
      <c r="J41" s="23">
        <f t="shared" si="6"/>
        <v>1.3320000000000001</v>
      </c>
      <c r="K41" s="29">
        <v>1</v>
      </c>
      <c r="L41" s="28">
        <f t="shared" si="7"/>
        <v>3.33</v>
      </c>
      <c r="M41" s="19">
        <v>5</v>
      </c>
      <c r="N41" s="28">
        <f t="shared" ref="N41:N42" si="18">+L41-J41</f>
        <v>1.998</v>
      </c>
      <c r="O41" s="64">
        <f t="shared" ref="O41:O42" si="19">+N41*M41*1490000</f>
        <v>14885100</v>
      </c>
      <c r="P41" s="53">
        <v>2022</v>
      </c>
      <c r="Q41" s="19" t="s">
        <v>103</v>
      </c>
      <c r="R41" s="24"/>
    </row>
    <row r="42" spans="1:18" s="133" customFormat="1" ht="25.5" x14ac:dyDescent="0.25">
      <c r="A42" s="32"/>
      <c r="B42" s="30" t="s">
        <v>114</v>
      </c>
      <c r="C42" s="31">
        <v>29491</v>
      </c>
      <c r="D42" s="34" t="s">
        <v>102</v>
      </c>
      <c r="E42" s="33">
        <f>3.33+0.33</f>
        <v>3.66</v>
      </c>
      <c r="F42" s="33"/>
      <c r="G42" s="32"/>
      <c r="H42" s="34"/>
      <c r="I42" s="35">
        <v>0.4</v>
      </c>
      <c r="J42" s="42">
        <f t="shared" si="6"/>
        <v>1.4640000000000002</v>
      </c>
      <c r="K42" s="35">
        <v>1</v>
      </c>
      <c r="L42" s="34">
        <f t="shared" si="7"/>
        <v>3.66</v>
      </c>
      <c r="M42" s="32">
        <v>7</v>
      </c>
      <c r="N42" s="34">
        <f t="shared" si="18"/>
        <v>2.1959999999999997</v>
      </c>
      <c r="O42" s="63">
        <f t="shared" si="19"/>
        <v>22904279.999999996</v>
      </c>
      <c r="P42" s="52">
        <v>2022</v>
      </c>
      <c r="Q42" s="32" t="s">
        <v>103</v>
      </c>
      <c r="R42" s="32" t="s">
        <v>50</v>
      </c>
    </row>
    <row r="43" spans="1:18" s="83" customFormat="1" ht="25.5" x14ac:dyDescent="0.25">
      <c r="A43" s="128"/>
      <c r="B43" s="25" t="s">
        <v>114</v>
      </c>
      <c r="C43" s="26">
        <v>29491</v>
      </c>
      <c r="D43" s="28" t="s">
        <v>102</v>
      </c>
      <c r="E43" s="27">
        <f>3.33+0.33</f>
        <v>3.66</v>
      </c>
      <c r="F43" s="27"/>
      <c r="G43" s="24"/>
      <c r="H43" s="28"/>
      <c r="I43" s="29">
        <v>0.4</v>
      </c>
      <c r="J43" s="130">
        <f>I43*(E43+F43+H43)</f>
        <v>1.4640000000000002</v>
      </c>
      <c r="K43" s="29">
        <v>1</v>
      </c>
      <c r="L43" s="28">
        <f>K43*(E43+F43+H43)</f>
        <v>3.66</v>
      </c>
      <c r="M43" s="24">
        <v>6</v>
      </c>
      <c r="N43" s="28">
        <f>+L43-J43</f>
        <v>2.1959999999999997</v>
      </c>
      <c r="O43" s="64">
        <f>+M43*N43*1490000</f>
        <v>19632239.999999996</v>
      </c>
      <c r="P43" s="53">
        <v>2023</v>
      </c>
      <c r="Q43" s="67" t="s">
        <v>104</v>
      </c>
      <c r="R43" s="24" t="s">
        <v>39</v>
      </c>
    </row>
    <row r="44" spans="1:18" s="83" customFormat="1" ht="25.5" x14ac:dyDescent="0.25">
      <c r="A44" s="128"/>
      <c r="B44" s="25" t="s">
        <v>114</v>
      </c>
      <c r="C44" s="26">
        <v>29491</v>
      </c>
      <c r="D44" s="28" t="s">
        <v>102</v>
      </c>
      <c r="E44" s="27">
        <f>3.33+0.33</f>
        <v>3.66</v>
      </c>
      <c r="F44" s="27"/>
      <c r="G44" s="24"/>
      <c r="H44" s="28"/>
      <c r="I44" s="29">
        <v>0.4</v>
      </c>
      <c r="J44" s="130">
        <f>I44*(E44+F44+H44)</f>
        <v>1.4640000000000002</v>
      </c>
      <c r="K44" s="29">
        <v>1</v>
      </c>
      <c r="L44" s="28">
        <f>K44*(E44+F44+H44)</f>
        <v>3.66</v>
      </c>
      <c r="M44" s="24">
        <v>6</v>
      </c>
      <c r="N44" s="28">
        <f>+L44-J44</f>
        <v>2.1959999999999997</v>
      </c>
      <c r="O44" s="64">
        <f t="shared" ref="O44" si="20">+M44*N44*1800000</f>
        <v>23716799.999999996</v>
      </c>
      <c r="P44" s="53">
        <v>2023</v>
      </c>
      <c r="Q44" s="67" t="s">
        <v>104</v>
      </c>
      <c r="R44" s="24" t="s">
        <v>27</v>
      </c>
    </row>
    <row r="45" spans="1:18" s="138" customFormat="1" ht="27" x14ac:dyDescent="0.25">
      <c r="A45" s="38"/>
      <c r="B45" s="43" t="s">
        <v>115</v>
      </c>
      <c r="C45" s="44"/>
      <c r="D45" s="45"/>
      <c r="E45" s="46"/>
      <c r="F45" s="46"/>
      <c r="G45" s="47"/>
      <c r="H45" s="48"/>
      <c r="I45" s="49"/>
      <c r="J45" s="50"/>
      <c r="K45" s="41"/>
      <c r="L45" s="40"/>
      <c r="M45" s="47">
        <f>SUM(M41:M44)</f>
        <v>24</v>
      </c>
      <c r="N45" s="40"/>
      <c r="O45" s="135">
        <f>SUM(O41:O44)</f>
        <v>81138420</v>
      </c>
      <c r="P45" s="136"/>
      <c r="Q45" s="47"/>
      <c r="R45" s="38"/>
    </row>
    <row r="46" spans="1:18" s="83" customFormat="1" ht="25.5" x14ac:dyDescent="0.25">
      <c r="A46" s="24">
        <v>8</v>
      </c>
      <c r="B46" s="17" t="s">
        <v>116</v>
      </c>
      <c r="C46" s="18">
        <v>29994</v>
      </c>
      <c r="D46" s="51" t="s">
        <v>24</v>
      </c>
      <c r="E46" s="20">
        <v>3.26</v>
      </c>
      <c r="F46" s="20"/>
      <c r="G46" s="19"/>
      <c r="H46" s="34"/>
      <c r="I46" s="22">
        <v>0.4</v>
      </c>
      <c r="J46" s="23">
        <f t="shared" si="6"/>
        <v>1.304</v>
      </c>
      <c r="K46" s="29">
        <v>1</v>
      </c>
      <c r="L46" s="28">
        <f t="shared" si="7"/>
        <v>3.26</v>
      </c>
      <c r="M46" s="19">
        <v>5</v>
      </c>
      <c r="N46" s="28">
        <f t="shared" ref="N46:N377" si="21">+L46-J46</f>
        <v>1.9559999999999997</v>
      </c>
      <c r="O46" s="64">
        <f t="shared" ref="O46:O100" si="22">+N46*M46*1490000</f>
        <v>14572199.999999998</v>
      </c>
      <c r="P46" s="53">
        <v>2022</v>
      </c>
      <c r="Q46" s="19" t="s">
        <v>103</v>
      </c>
      <c r="R46" s="24"/>
    </row>
    <row r="47" spans="1:18" s="133" customFormat="1" ht="38.25" x14ac:dyDescent="0.25">
      <c r="A47" s="32"/>
      <c r="B47" s="30" t="s">
        <v>116</v>
      </c>
      <c r="C47" s="31">
        <v>29994</v>
      </c>
      <c r="D47" s="52" t="s">
        <v>24</v>
      </c>
      <c r="E47" s="33">
        <v>3.26</v>
      </c>
      <c r="F47" s="33">
        <v>0.4</v>
      </c>
      <c r="G47" s="32"/>
      <c r="H47" s="34"/>
      <c r="I47" s="35">
        <v>0.4</v>
      </c>
      <c r="J47" s="42">
        <f t="shared" si="6"/>
        <v>1.464</v>
      </c>
      <c r="K47" s="35">
        <v>1</v>
      </c>
      <c r="L47" s="34">
        <f t="shared" si="7"/>
        <v>3.6599999999999997</v>
      </c>
      <c r="M47" s="32">
        <v>1</v>
      </c>
      <c r="N47" s="34">
        <f t="shared" si="21"/>
        <v>2.1959999999999997</v>
      </c>
      <c r="O47" s="63">
        <f t="shared" si="22"/>
        <v>3272039.9999999995</v>
      </c>
      <c r="P47" s="52">
        <v>2022</v>
      </c>
      <c r="Q47" s="32" t="s">
        <v>103</v>
      </c>
      <c r="R47" s="32" t="s">
        <v>117</v>
      </c>
    </row>
    <row r="48" spans="1:18" s="133" customFormat="1" ht="38.25" x14ac:dyDescent="0.25">
      <c r="A48" s="32"/>
      <c r="B48" s="30" t="s">
        <v>116</v>
      </c>
      <c r="C48" s="31">
        <v>29994</v>
      </c>
      <c r="D48" s="52" t="s">
        <v>24</v>
      </c>
      <c r="E48" s="33">
        <v>3.34</v>
      </c>
      <c r="F48" s="33">
        <v>0.4</v>
      </c>
      <c r="G48" s="32"/>
      <c r="H48" s="34"/>
      <c r="I48" s="35">
        <v>0.4</v>
      </c>
      <c r="J48" s="42">
        <f t="shared" si="6"/>
        <v>1.496</v>
      </c>
      <c r="K48" s="35">
        <v>1</v>
      </c>
      <c r="L48" s="34">
        <f t="shared" si="7"/>
        <v>3.7399999999999998</v>
      </c>
      <c r="M48" s="32">
        <v>6</v>
      </c>
      <c r="N48" s="34">
        <f t="shared" si="21"/>
        <v>2.2439999999999998</v>
      </c>
      <c r="O48" s="63">
        <f t="shared" si="22"/>
        <v>20061359.999999996</v>
      </c>
      <c r="P48" s="52">
        <v>2022</v>
      </c>
      <c r="Q48" s="32" t="s">
        <v>103</v>
      </c>
      <c r="R48" s="32" t="s">
        <v>118</v>
      </c>
    </row>
    <row r="49" spans="1:18" s="83" customFormat="1" ht="25.5" x14ac:dyDescent="0.25">
      <c r="A49" s="128"/>
      <c r="B49" s="25" t="s">
        <v>116</v>
      </c>
      <c r="C49" s="26">
        <v>29994</v>
      </c>
      <c r="D49" s="53" t="s">
        <v>24</v>
      </c>
      <c r="E49" s="27">
        <v>3.34</v>
      </c>
      <c r="F49" s="27">
        <v>0.4</v>
      </c>
      <c r="G49" s="24"/>
      <c r="H49" s="28"/>
      <c r="I49" s="29">
        <v>0.4</v>
      </c>
      <c r="J49" s="130">
        <f>I49*(E49+F49+H49)</f>
        <v>1.496</v>
      </c>
      <c r="K49" s="29">
        <v>1</v>
      </c>
      <c r="L49" s="28">
        <f>K49*(E49+F49+H49)</f>
        <v>3.7399999999999998</v>
      </c>
      <c r="M49" s="24">
        <v>6</v>
      </c>
      <c r="N49" s="28">
        <f>+L49-J49</f>
        <v>2.2439999999999998</v>
      </c>
      <c r="O49" s="64">
        <f>+M49*N49*1490000</f>
        <v>20061359.999999996</v>
      </c>
      <c r="P49" s="53">
        <v>2023</v>
      </c>
      <c r="Q49" s="67" t="s">
        <v>104</v>
      </c>
      <c r="R49" s="24" t="s">
        <v>39</v>
      </c>
    </row>
    <row r="50" spans="1:18" s="83" customFormat="1" ht="25.5" x14ac:dyDescent="0.25">
      <c r="A50" s="128"/>
      <c r="B50" s="25" t="s">
        <v>116</v>
      </c>
      <c r="C50" s="26">
        <v>29994</v>
      </c>
      <c r="D50" s="53" t="s">
        <v>24</v>
      </c>
      <c r="E50" s="27">
        <v>3.34</v>
      </c>
      <c r="F50" s="27">
        <v>0.4</v>
      </c>
      <c r="G50" s="24"/>
      <c r="H50" s="28"/>
      <c r="I50" s="29">
        <v>0.4</v>
      </c>
      <c r="J50" s="130">
        <f>I50*(E50+F50+H50)</f>
        <v>1.496</v>
      </c>
      <c r="K50" s="29">
        <v>1</v>
      </c>
      <c r="L50" s="28">
        <f>K50*(E50+F50+H50)</f>
        <v>3.7399999999999998</v>
      </c>
      <c r="M50" s="24">
        <v>4</v>
      </c>
      <c r="N50" s="28">
        <f>+L50-J50</f>
        <v>2.2439999999999998</v>
      </c>
      <c r="O50" s="64">
        <f t="shared" ref="O50:O51" si="23">+M50*N50*1800000</f>
        <v>16156799.999999998</v>
      </c>
      <c r="P50" s="53">
        <v>2023</v>
      </c>
      <c r="Q50" s="67" t="s">
        <v>104</v>
      </c>
      <c r="R50" s="24" t="s">
        <v>119</v>
      </c>
    </row>
    <row r="51" spans="1:18" s="133" customFormat="1" ht="25.5" x14ac:dyDescent="0.25">
      <c r="A51" s="131"/>
      <c r="B51" s="30" t="s">
        <v>116</v>
      </c>
      <c r="C51" s="31">
        <v>29994</v>
      </c>
      <c r="D51" s="52" t="s">
        <v>24</v>
      </c>
      <c r="E51" s="33">
        <v>3.65</v>
      </c>
      <c r="F51" s="33">
        <v>0.4</v>
      </c>
      <c r="G51" s="32"/>
      <c r="H51" s="34"/>
      <c r="I51" s="35">
        <v>0.4</v>
      </c>
      <c r="J51" s="42">
        <f>I51*(E51+F51+H51)</f>
        <v>1.62</v>
      </c>
      <c r="K51" s="35">
        <v>1</v>
      </c>
      <c r="L51" s="34">
        <f>K51*(E51+F51+H51)</f>
        <v>4.05</v>
      </c>
      <c r="M51" s="32">
        <v>2</v>
      </c>
      <c r="N51" s="34">
        <f>+L51-J51</f>
        <v>2.4299999999999997</v>
      </c>
      <c r="O51" s="63">
        <f t="shared" si="23"/>
        <v>8747999.9999999981</v>
      </c>
      <c r="P51" s="52">
        <v>2023</v>
      </c>
      <c r="Q51" s="132" t="s">
        <v>104</v>
      </c>
      <c r="R51" s="32" t="s">
        <v>112</v>
      </c>
    </row>
    <row r="52" spans="1:18" s="138" customFormat="1" ht="27" x14ac:dyDescent="0.25">
      <c r="A52" s="38"/>
      <c r="B52" s="43" t="s">
        <v>120</v>
      </c>
      <c r="C52" s="44"/>
      <c r="D52" s="54"/>
      <c r="E52" s="46"/>
      <c r="F52" s="46"/>
      <c r="G52" s="47"/>
      <c r="H52" s="48"/>
      <c r="I52" s="49"/>
      <c r="J52" s="50"/>
      <c r="K52" s="41"/>
      <c r="L52" s="40"/>
      <c r="M52" s="47">
        <f>SUM(M46:M51)</f>
        <v>24</v>
      </c>
      <c r="N52" s="40"/>
      <c r="O52" s="135">
        <f>SUM(O46:O51)</f>
        <v>82871759.999999985</v>
      </c>
      <c r="P52" s="136"/>
      <c r="Q52" s="47"/>
      <c r="R52" s="38"/>
    </row>
    <row r="53" spans="1:18" s="133" customFormat="1" ht="25.5" x14ac:dyDescent="0.25">
      <c r="A53" s="32">
        <v>9</v>
      </c>
      <c r="B53" s="30" t="s">
        <v>121</v>
      </c>
      <c r="C53" s="31">
        <v>31538</v>
      </c>
      <c r="D53" s="52" t="s">
        <v>24</v>
      </c>
      <c r="E53" s="33">
        <v>3.06</v>
      </c>
      <c r="F53" s="33"/>
      <c r="G53" s="32"/>
      <c r="H53" s="34"/>
      <c r="I53" s="35">
        <v>0.4</v>
      </c>
      <c r="J53" s="42">
        <f t="shared" si="6"/>
        <v>1.2240000000000002</v>
      </c>
      <c r="K53" s="35">
        <v>1</v>
      </c>
      <c r="L53" s="34">
        <f t="shared" si="7"/>
        <v>3.06</v>
      </c>
      <c r="M53" s="32">
        <v>5</v>
      </c>
      <c r="N53" s="34">
        <f t="shared" si="21"/>
        <v>1.8359999999999999</v>
      </c>
      <c r="O53" s="63">
        <f t="shared" si="22"/>
        <v>13678200</v>
      </c>
      <c r="P53" s="52">
        <v>2022</v>
      </c>
      <c r="Q53" s="32" t="s">
        <v>103</v>
      </c>
      <c r="R53" s="32" t="s">
        <v>122</v>
      </c>
    </row>
    <row r="54" spans="1:18" s="133" customFormat="1" ht="38.25" x14ac:dyDescent="0.25">
      <c r="A54" s="32"/>
      <c r="B54" s="30" t="s">
        <v>121</v>
      </c>
      <c r="C54" s="31">
        <v>31538</v>
      </c>
      <c r="D54" s="52" t="s">
        <v>24</v>
      </c>
      <c r="E54" s="33">
        <v>3.34</v>
      </c>
      <c r="F54" s="33"/>
      <c r="G54" s="32"/>
      <c r="H54" s="34"/>
      <c r="I54" s="35">
        <v>0.4</v>
      </c>
      <c r="J54" s="42">
        <f t="shared" si="6"/>
        <v>1.3360000000000001</v>
      </c>
      <c r="K54" s="35">
        <v>1</v>
      </c>
      <c r="L54" s="34">
        <f t="shared" si="7"/>
        <v>3.34</v>
      </c>
      <c r="M54" s="32">
        <v>6</v>
      </c>
      <c r="N54" s="34">
        <f t="shared" si="21"/>
        <v>2.0039999999999996</v>
      </c>
      <c r="O54" s="63">
        <f t="shared" si="22"/>
        <v>17915759.999999996</v>
      </c>
      <c r="P54" s="52">
        <v>2022</v>
      </c>
      <c r="Q54" s="32" t="s">
        <v>103</v>
      </c>
      <c r="R54" s="32" t="s">
        <v>38</v>
      </c>
    </row>
    <row r="55" spans="1:18" s="83" customFormat="1" ht="25.5" x14ac:dyDescent="0.25">
      <c r="A55" s="128"/>
      <c r="B55" s="25" t="s">
        <v>121</v>
      </c>
      <c r="C55" s="26">
        <v>31538</v>
      </c>
      <c r="D55" s="53" t="s">
        <v>24</v>
      </c>
      <c r="E55" s="27">
        <v>3.34</v>
      </c>
      <c r="F55" s="27"/>
      <c r="G55" s="24"/>
      <c r="H55" s="28"/>
      <c r="I55" s="29">
        <v>0.4</v>
      </c>
      <c r="J55" s="130">
        <f>I55*(E55+F55+H55)</f>
        <v>1.3360000000000001</v>
      </c>
      <c r="K55" s="29">
        <v>1</v>
      </c>
      <c r="L55" s="28">
        <f>K55*(E55+F55+H55)</f>
        <v>3.34</v>
      </c>
      <c r="M55" s="24">
        <v>6</v>
      </c>
      <c r="N55" s="28">
        <f>+L55-J55</f>
        <v>2.0039999999999996</v>
      </c>
      <c r="O55" s="64">
        <f>+M55*N55*1490000</f>
        <v>17915759.999999996</v>
      </c>
      <c r="P55" s="53">
        <v>2023</v>
      </c>
      <c r="Q55" s="67" t="s">
        <v>768</v>
      </c>
      <c r="R55" s="24" t="s">
        <v>39</v>
      </c>
    </row>
    <row r="56" spans="1:18" s="83" customFormat="1" ht="25.5" x14ac:dyDescent="0.25">
      <c r="A56" s="128"/>
      <c r="B56" s="25" t="s">
        <v>121</v>
      </c>
      <c r="C56" s="26">
        <v>31538</v>
      </c>
      <c r="D56" s="53" t="s">
        <v>24</v>
      </c>
      <c r="E56" s="27">
        <v>3.34</v>
      </c>
      <c r="F56" s="27"/>
      <c r="G56" s="24"/>
      <c r="H56" s="28"/>
      <c r="I56" s="29">
        <v>0.4</v>
      </c>
      <c r="J56" s="130">
        <f>I56*(E56+F56+H56)</f>
        <v>1.3360000000000001</v>
      </c>
      <c r="K56" s="29">
        <v>1</v>
      </c>
      <c r="L56" s="28">
        <f>K56*(E56+F56+H56)</f>
        <v>3.34</v>
      </c>
      <c r="M56" s="24">
        <v>6</v>
      </c>
      <c r="N56" s="28">
        <f>+L56-J56</f>
        <v>2.0039999999999996</v>
      </c>
      <c r="O56" s="64">
        <f t="shared" ref="O56" si="24">+M56*N56*1800000</f>
        <v>21643199.999999996</v>
      </c>
      <c r="P56" s="53">
        <v>2023</v>
      </c>
      <c r="Q56" s="67" t="s">
        <v>768</v>
      </c>
      <c r="R56" s="24" t="s">
        <v>27</v>
      </c>
    </row>
    <row r="57" spans="1:18" s="138" customFormat="1" ht="27" x14ac:dyDescent="0.25">
      <c r="A57" s="38"/>
      <c r="B57" s="43" t="s">
        <v>123</v>
      </c>
      <c r="C57" s="44"/>
      <c r="D57" s="54"/>
      <c r="E57" s="46"/>
      <c r="F57" s="46"/>
      <c r="G57" s="47"/>
      <c r="H57" s="48"/>
      <c r="I57" s="49"/>
      <c r="J57" s="50"/>
      <c r="K57" s="41"/>
      <c r="L57" s="40"/>
      <c r="M57" s="47">
        <f>SUM(M53:M56)</f>
        <v>23</v>
      </c>
      <c r="N57" s="40"/>
      <c r="O57" s="135">
        <f>SUM(O53:O56)</f>
        <v>71152919.999999985</v>
      </c>
      <c r="P57" s="136"/>
      <c r="Q57" s="47"/>
      <c r="R57" s="38"/>
    </row>
    <row r="58" spans="1:18" s="83" customFormat="1" ht="25.5" x14ac:dyDescent="0.25">
      <c r="A58" s="24">
        <v>10</v>
      </c>
      <c r="B58" s="17" t="s">
        <v>37</v>
      </c>
      <c r="C58" s="18">
        <v>33490</v>
      </c>
      <c r="D58" s="19" t="s">
        <v>24</v>
      </c>
      <c r="E58" s="20">
        <v>2.66</v>
      </c>
      <c r="F58" s="20"/>
      <c r="G58" s="19"/>
      <c r="H58" s="34"/>
      <c r="I58" s="22">
        <v>0.4</v>
      </c>
      <c r="J58" s="23">
        <f t="shared" si="6"/>
        <v>1.0640000000000001</v>
      </c>
      <c r="K58" s="29">
        <v>1</v>
      </c>
      <c r="L58" s="28">
        <f t="shared" si="7"/>
        <v>2.66</v>
      </c>
      <c r="M58" s="19">
        <v>6</v>
      </c>
      <c r="N58" s="28">
        <f t="shared" si="21"/>
        <v>1.5960000000000001</v>
      </c>
      <c r="O58" s="64">
        <f t="shared" si="22"/>
        <v>14268240</v>
      </c>
      <c r="P58" s="53">
        <v>2022</v>
      </c>
      <c r="Q58" s="19" t="s">
        <v>104</v>
      </c>
      <c r="R58" s="24"/>
    </row>
    <row r="59" spans="1:18" s="133" customFormat="1" ht="38.25" x14ac:dyDescent="0.25">
      <c r="A59" s="32"/>
      <c r="B59" s="30" t="s">
        <v>37</v>
      </c>
      <c r="C59" s="31">
        <v>33490</v>
      </c>
      <c r="D59" s="32" t="s">
        <v>24</v>
      </c>
      <c r="E59" s="33">
        <v>2.72</v>
      </c>
      <c r="F59" s="33"/>
      <c r="G59" s="32"/>
      <c r="H59" s="34"/>
      <c r="I59" s="35">
        <v>0.4</v>
      </c>
      <c r="J59" s="42">
        <f t="shared" si="6"/>
        <v>1.0880000000000001</v>
      </c>
      <c r="K59" s="35">
        <v>1</v>
      </c>
      <c r="L59" s="34">
        <f t="shared" si="7"/>
        <v>2.72</v>
      </c>
      <c r="M59" s="32">
        <v>6</v>
      </c>
      <c r="N59" s="34">
        <f t="shared" si="21"/>
        <v>1.6320000000000001</v>
      </c>
      <c r="O59" s="63">
        <f t="shared" si="22"/>
        <v>14590080.000000002</v>
      </c>
      <c r="P59" s="52">
        <v>2022</v>
      </c>
      <c r="Q59" s="19" t="s">
        <v>104</v>
      </c>
      <c r="R59" s="32" t="s">
        <v>38</v>
      </c>
    </row>
    <row r="60" spans="1:18" s="83" customFormat="1" ht="25.5" x14ac:dyDescent="0.25">
      <c r="A60" s="128"/>
      <c r="B60" s="25" t="s">
        <v>37</v>
      </c>
      <c r="C60" s="26">
        <v>33490</v>
      </c>
      <c r="D60" s="24" t="s">
        <v>24</v>
      </c>
      <c r="E60" s="27">
        <v>2.72</v>
      </c>
      <c r="F60" s="27"/>
      <c r="G60" s="24"/>
      <c r="H60" s="28"/>
      <c r="I60" s="29">
        <v>0.4</v>
      </c>
      <c r="J60" s="130">
        <f>I60*(E60+F60+H60)</f>
        <v>1.0880000000000001</v>
      </c>
      <c r="K60" s="29">
        <v>1</v>
      </c>
      <c r="L60" s="28">
        <f>K60*(E60+F60+H60)</f>
        <v>2.72</v>
      </c>
      <c r="M60" s="24">
        <v>6</v>
      </c>
      <c r="N60" s="28">
        <f>+L60-J60</f>
        <v>1.6320000000000001</v>
      </c>
      <c r="O60" s="64">
        <f>+M60*N60*1490000</f>
        <v>14590080.000000002</v>
      </c>
      <c r="P60" s="53">
        <v>2023</v>
      </c>
      <c r="Q60" s="19" t="s">
        <v>104</v>
      </c>
      <c r="R60" s="24" t="s">
        <v>39</v>
      </c>
    </row>
    <row r="61" spans="1:18" s="83" customFormat="1" ht="25.5" x14ac:dyDescent="0.25">
      <c r="A61" s="128"/>
      <c r="B61" s="25" t="s">
        <v>37</v>
      </c>
      <c r="C61" s="26">
        <v>33490</v>
      </c>
      <c r="D61" s="24" t="s">
        <v>24</v>
      </c>
      <c r="E61" s="27">
        <v>2.72</v>
      </c>
      <c r="F61" s="27"/>
      <c r="G61" s="24"/>
      <c r="H61" s="28"/>
      <c r="I61" s="29">
        <v>0.4</v>
      </c>
      <c r="J61" s="130">
        <f>I61*(E61+F61+H61)</f>
        <v>1.0880000000000001</v>
      </c>
      <c r="K61" s="29">
        <v>1</v>
      </c>
      <c r="L61" s="28">
        <f>K61*(E61+F61+H61)</f>
        <v>2.72</v>
      </c>
      <c r="M61" s="24">
        <v>6</v>
      </c>
      <c r="N61" s="28">
        <f>+L61-J61</f>
        <v>1.6320000000000001</v>
      </c>
      <c r="O61" s="64">
        <f>+M61*N61*1800000</f>
        <v>17625600.000000004</v>
      </c>
      <c r="P61" s="53">
        <v>2023</v>
      </c>
      <c r="Q61" s="19" t="s">
        <v>104</v>
      </c>
      <c r="R61" s="24" t="s">
        <v>27</v>
      </c>
    </row>
    <row r="62" spans="1:18" s="138" customFormat="1" ht="27" x14ac:dyDescent="0.25">
      <c r="A62" s="38"/>
      <c r="B62" s="43" t="s">
        <v>40</v>
      </c>
      <c r="C62" s="44"/>
      <c r="D62" s="47"/>
      <c r="E62" s="46"/>
      <c r="F62" s="46"/>
      <c r="G62" s="47"/>
      <c r="H62" s="48"/>
      <c r="I62" s="49"/>
      <c r="J62" s="50"/>
      <c r="K62" s="41"/>
      <c r="L62" s="40"/>
      <c r="M62" s="47">
        <f>SUM(M58:M61)</f>
        <v>24</v>
      </c>
      <c r="N62" s="40"/>
      <c r="O62" s="135">
        <f>SUM(O58:O61)</f>
        <v>61074000</v>
      </c>
      <c r="P62" s="136"/>
      <c r="Q62" s="47"/>
      <c r="R62" s="38"/>
    </row>
    <row r="63" spans="1:18" s="83" customFormat="1" ht="25.5" x14ac:dyDescent="0.25">
      <c r="A63" s="24">
        <v>11</v>
      </c>
      <c r="B63" s="17" t="s">
        <v>124</v>
      </c>
      <c r="C63" s="18">
        <v>28924</v>
      </c>
      <c r="D63" s="51" t="s">
        <v>24</v>
      </c>
      <c r="E63" s="20">
        <v>3.26</v>
      </c>
      <c r="F63" s="20"/>
      <c r="G63" s="19"/>
      <c r="H63" s="34"/>
      <c r="I63" s="22">
        <v>0.4</v>
      </c>
      <c r="J63" s="23">
        <f t="shared" si="6"/>
        <v>1.304</v>
      </c>
      <c r="K63" s="29">
        <v>1</v>
      </c>
      <c r="L63" s="28">
        <f t="shared" si="7"/>
        <v>3.26</v>
      </c>
      <c r="M63" s="19">
        <v>6</v>
      </c>
      <c r="N63" s="28">
        <f t="shared" si="21"/>
        <v>1.9559999999999997</v>
      </c>
      <c r="O63" s="64">
        <f t="shared" si="22"/>
        <v>17486640</v>
      </c>
      <c r="P63" s="53">
        <v>2022</v>
      </c>
      <c r="Q63" s="19" t="s">
        <v>103</v>
      </c>
      <c r="R63" s="24"/>
    </row>
    <row r="64" spans="1:18" s="133" customFormat="1" ht="38.25" x14ac:dyDescent="0.25">
      <c r="A64" s="32"/>
      <c r="B64" s="30" t="s">
        <v>124</v>
      </c>
      <c r="C64" s="31">
        <v>28924</v>
      </c>
      <c r="D64" s="52" t="s">
        <v>24</v>
      </c>
      <c r="E64" s="33">
        <v>3.34</v>
      </c>
      <c r="F64" s="33"/>
      <c r="G64" s="32"/>
      <c r="H64" s="34"/>
      <c r="I64" s="35">
        <v>0.4</v>
      </c>
      <c r="J64" s="42">
        <f t="shared" si="6"/>
        <v>1.3360000000000001</v>
      </c>
      <c r="K64" s="35">
        <v>1</v>
      </c>
      <c r="L64" s="34">
        <f t="shared" si="7"/>
        <v>3.34</v>
      </c>
      <c r="M64" s="32">
        <v>6</v>
      </c>
      <c r="N64" s="34">
        <f t="shared" si="21"/>
        <v>2.0039999999999996</v>
      </c>
      <c r="O64" s="63">
        <f t="shared" si="22"/>
        <v>17915759.999999996</v>
      </c>
      <c r="P64" s="52">
        <v>2022</v>
      </c>
      <c r="Q64" s="32" t="s">
        <v>103</v>
      </c>
      <c r="R64" s="32" t="s">
        <v>38</v>
      </c>
    </row>
    <row r="65" spans="1:20" s="83" customFormat="1" ht="25.5" x14ac:dyDescent="0.25">
      <c r="A65" s="128"/>
      <c r="B65" s="25" t="s">
        <v>124</v>
      </c>
      <c r="C65" s="26">
        <v>28924</v>
      </c>
      <c r="D65" s="53" t="s">
        <v>24</v>
      </c>
      <c r="E65" s="27">
        <v>3.34</v>
      </c>
      <c r="F65" s="27"/>
      <c r="G65" s="24"/>
      <c r="H65" s="28"/>
      <c r="I65" s="29">
        <v>0.4</v>
      </c>
      <c r="J65" s="130">
        <f>I65*(E65+F65+H65)</f>
        <v>1.3360000000000001</v>
      </c>
      <c r="K65" s="29">
        <v>1</v>
      </c>
      <c r="L65" s="28">
        <f>K65*(E65+F65+H65)</f>
        <v>3.34</v>
      </c>
      <c r="M65" s="24">
        <v>6</v>
      </c>
      <c r="N65" s="28">
        <f>+L65-J65</f>
        <v>2.0039999999999996</v>
      </c>
      <c r="O65" s="64">
        <f>+M65*N65*1490000</f>
        <v>17915759.999999996</v>
      </c>
      <c r="P65" s="53">
        <v>2023</v>
      </c>
      <c r="Q65" s="67" t="s">
        <v>104</v>
      </c>
      <c r="R65" s="24" t="s">
        <v>39</v>
      </c>
    </row>
    <row r="66" spans="1:20" s="83" customFormat="1" ht="25.5" x14ac:dyDescent="0.25">
      <c r="A66" s="128"/>
      <c r="B66" s="25" t="s">
        <v>124</v>
      </c>
      <c r="C66" s="26">
        <v>28924</v>
      </c>
      <c r="D66" s="53" t="s">
        <v>24</v>
      </c>
      <c r="E66" s="27">
        <v>3.34</v>
      </c>
      <c r="F66" s="27"/>
      <c r="G66" s="24"/>
      <c r="H66" s="28"/>
      <c r="I66" s="29">
        <v>0.4</v>
      </c>
      <c r="J66" s="130">
        <f>I66*(E66+F66+H66)</f>
        <v>1.3360000000000001</v>
      </c>
      <c r="K66" s="29">
        <v>1</v>
      </c>
      <c r="L66" s="28">
        <f>K66*(E66+F66+H66)</f>
        <v>3.34</v>
      </c>
      <c r="M66" s="24">
        <v>6</v>
      </c>
      <c r="N66" s="28">
        <f>+L66-J66</f>
        <v>2.0039999999999996</v>
      </c>
      <c r="O66" s="64">
        <f t="shared" ref="O66" si="25">+M66*N66*1800000</f>
        <v>21643199.999999996</v>
      </c>
      <c r="P66" s="53">
        <v>2023</v>
      </c>
      <c r="Q66" s="67" t="s">
        <v>104</v>
      </c>
      <c r="R66" s="24" t="s">
        <v>27</v>
      </c>
    </row>
    <row r="67" spans="1:20" s="138" customFormat="1" ht="27" x14ac:dyDescent="0.25">
      <c r="A67" s="38"/>
      <c r="B67" s="43" t="s">
        <v>125</v>
      </c>
      <c r="C67" s="44"/>
      <c r="D67" s="54"/>
      <c r="E67" s="46"/>
      <c r="F67" s="46"/>
      <c r="G67" s="47"/>
      <c r="H67" s="48"/>
      <c r="I67" s="49"/>
      <c r="J67" s="50"/>
      <c r="K67" s="41"/>
      <c r="L67" s="40"/>
      <c r="M67" s="47">
        <f>SUM(M63:M66)</f>
        <v>24</v>
      </c>
      <c r="N67" s="40"/>
      <c r="O67" s="135">
        <f>SUM(O63:O66)</f>
        <v>74961360</v>
      </c>
      <c r="P67" s="136"/>
      <c r="Q67" s="47"/>
      <c r="R67" s="38"/>
    </row>
    <row r="68" spans="1:20" s="133" customFormat="1" ht="25.5" x14ac:dyDescent="0.25">
      <c r="A68" s="32">
        <v>12</v>
      </c>
      <c r="B68" s="30" t="s">
        <v>126</v>
      </c>
      <c r="C68" s="55">
        <v>25024</v>
      </c>
      <c r="D68" s="32" t="s">
        <v>24</v>
      </c>
      <c r="E68" s="33">
        <v>2.46</v>
      </c>
      <c r="F68" s="33"/>
      <c r="G68" s="32"/>
      <c r="H68" s="34"/>
      <c r="I68" s="35">
        <v>0.4</v>
      </c>
      <c r="J68" s="42">
        <f t="shared" si="6"/>
        <v>0.98399999999999999</v>
      </c>
      <c r="K68" s="35">
        <v>1</v>
      </c>
      <c r="L68" s="34">
        <f t="shared" si="7"/>
        <v>2.46</v>
      </c>
      <c r="M68" s="32">
        <v>12</v>
      </c>
      <c r="N68" s="34">
        <f t="shared" si="21"/>
        <v>1.476</v>
      </c>
      <c r="O68" s="63">
        <f t="shared" si="22"/>
        <v>26390880</v>
      </c>
      <c r="P68" s="52">
        <v>2022</v>
      </c>
      <c r="Q68" s="32" t="s">
        <v>103</v>
      </c>
      <c r="R68" s="32" t="s">
        <v>50</v>
      </c>
    </row>
    <row r="69" spans="1:20" s="83" customFormat="1" ht="25.5" x14ac:dyDescent="0.25">
      <c r="A69" s="128"/>
      <c r="B69" s="25" t="s">
        <v>126</v>
      </c>
      <c r="C69" s="56">
        <v>25024</v>
      </c>
      <c r="D69" s="24" t="s">
        <v>24</v>
      </c>
      <c r="E69" s="27">
        <v>2.46</v>
      </c>
      <c r="F69" s="27"/>
      <c r="G69" s="24"/>
      <c r="H69" s="28"/>
      <c r="I69" s="29">
        <v>0.4</v>
      </c>
      <c r="J69" s="130">
        <f>I69*(E69+F69+H69)</f>
        <v>0.98399999999999999</v>
      </c>
      <c r="K69" s="29">
        <v>1</v>
      </c>
      <c r="L69" s="28">
        <f>K69*(E69+F69+H69)</f>
        <v>2.46</v>
      </c>
      <c r="M69" s="24">
        <v>6</v>
      </c>
      <c r="N69" s="28">
        <f>+L69-J69</f>
        <v>1.476</v>
      </c>
      <c r="O69" s="64">
        <f>+M69*N69*1490000</f>
        <v>13195440</v>
      </c>
      <c r="P69" s="53">
        <v>2023</v>
      </c>
      <c r="Q69" s="67" t="s">
        <v>104</v>
      </c>
      <c r="R69" s="24" t="s">
        <v>39</v>
      </c>
    </row>
    <row r="70" spans="1:20" s="83" customFormat="1" ht="25.5" x14ac:dyDescent="0.25">
      <c r="A70" s="128"/>
      <c r="B70" s="25" t="s">
        <v>126</v>
      </c>
      <c r="C70" s="56">
        <v>25024</v>
      </c>
      <c r="D70" s="24" t="s">
        <v>24</v>
      </c>
      <c r="E70" s="27">
        <v>2.46</v>
      </c>
      <c r="F70" s="27"/>
      <c r="G70" s="24"/>
      <c r="H70" s="28"/>
      <c r="I70" s="29">
        <v>0.4</v>
      </c>
      <c r="J70" s="130">
        <f>I70*(E70+F70+H70)</f>
        <v>0.98399999999999999</v>
      </c>
      <c r="K70" s="29">
        <v>1</v>
      </c>
      <c r="L70" s="28">
        <f>K70*(E70+F70+H70)</f>
        <v>2.46</v>
      </c>
      <c r="M70" s="24">
        <v>6</v>
      </c>
      <c r="N70" s="28">
        <f>+L70-J70</f>
        <v>1.476</v>
      </c>
      <c r="O70" s="64">
        <f t="shared" ref="O70" si="26">+M70*N70*1800000</f>
        <v>15940800</v>
      </c>
      <c r="P70" s="53">
        <v>2023</v>
      </c>
      <c r="Q70" s="67" t="s">
        <v>104</v>
      </c>
      <c r="R70" s="24" t="s">
        <v>27</v>
      </c>
    </row>
    <row r="71" spans="1:20" s="138" customFormat="1" ht="27" x14ac:dyDescent="0.25">
      <c r="A71" s="38"/>
      <c r="B71" s="43" t="s">
        <v>127</v>
      </c>
      <c r="C71" s="57"/>
      <c r="D71" s="47"/>
      <c r="E71" s="46"/>
      <c r="F71" s="46"/>
      <c r="G71" s="47"/>
      <c r="H71" s="48"/>
      <c r="I71" s="49"/>
      <c r="J71" s="50"/>
      <c r="K71" s="41"/>
      <c r="L71" s="40"/>
      <c r="M71" s="47">
        <f>SUM(M68:M70)</f>
        <v>24</v>
      </c>
      <c r="N71" s="40"/>
      <c r="O71" s="135">
        <f>SUM(O68:O70)</f>
        <v>55527120</v>
      </c>
      <c r="P71" s="136"/>
      <c r="Q71" s="47"/>
      <c r="R71" s="38"/>
    </row>
    <row r="72" spans="1:20" s="83" customFormat="1" ht="25.5" x14ac:dyDescent="0.25">
      <c r="A72" s="24">
        <v>13</v>
      </c>
      <c r="B72" s="17" t="s">
        <v>128</v>
      </c>
      <c r="C72" s="18">
        <v>31725</v>
      </c>
      <c r="D72" s="51" t="s">
        <v>24</v>
      </c>
      <c r="E72" s="20">
        <v>2.86</v>
      </c>
      <c r="F72" s="20"/>
      <c r="G72" s="19"/>
      <c r="H72" s="34"/>
      <c r="I72" s="22">
        <v>0.4</v>
      </c>
      <c r="J72" s="23">
        <f t="shared" si="6"/>
        <v>1.1439999999999999</v>
      </c>
      <c r="K72" s="29">
        <v>1</v>
      </c>
      <c r="L72" s="28">
        <f t="shared" si="7"/>
        <v>2.86</v>
      </c>
      <c r="M72" s="19">
        <v>3</v>
      </c>
      <c r="N72" s="28">
        <f t="shared" si="21"/>
        <v>1.716</v>
      </c>
      <c r="O72" s="64">
        <f t="shared" si="22"/>
        <v>7670520</v>
      </c>
      <c r="P72" s="53">
        <v>2022</v>
      </c>
      <c r="Q72" s="19" t="s">
        <v>103</v>
      </c>
      <c r="R72" s="24"/>
    </row>
    <row r="73" spans="1:20" s="133" customFormat="1" ht="25.5" x14ac:dyDescent="0.25">
      <c r="A73" s="32"/>
      <c r="B73" s="30" t="s">
        <v>128</v>
      </c>
      <c r="C73" s="31">
        <v>31725</v>
      </c>
      <c r="D73" s="52" t="s">
        <v>24</v>
      </c>
      <c r="E73" s="33">
        <v>3.06</v>
      </c>
      <c r="F73" s="33"/>
      <c r="G73" s="32"/>
      <c r="H73" s="34"/>
      <c r="I73" s="35">
        <v>0.4</v>
      </c>
      <c r="J73" s="42">
        <f t="shared" si="6"/>
        <v>1.2240000000000002</v>
      </c>
      <c r="K73" s="35">
        <v>1</v>
      </c>
      <c r="L73" s="34">
        <f t="shared" si="7"/>
        <v>3.06</v>
      </c>
      <c r="M73" s="32">
        <v>3</v>
      </c>
      <c r="N73" s="34">
        <f t="shared" si="21"/>
        <v>1.8359999999999999</v>
      </c>
      <c r="O73" s="63">
        <f t="shared" si="22"/>
        <v>8206919.9999999991</v>
      </c>
      <c r="P73" s="52">
        <v>2022</v>
      </c>
      <c r="Q73" s="32" t="s">
        <v>103</v>
      </c>
      <c r="R73" s="32" t="s">
        <v>129</v>
      </c>
    </row>
    <row r="74" spans="1:20" s="133" customFormat="1" ht="38.25" x14ac:dyDescent="0.25">
      <c r="A74" s="32"/>
      <c r="B74" s="30" t="s">
        <v>128</v>
      </c>
      <c r="C74" s="31">
        <v>31725</v>
      </c>
      <c r="D74" s="52" t="s">
        <v>24</v>
      </c>
      <c r="E74" s="33">
        <v>3.34</v>
      </c>
      <c r="F74" s="33"/>
      <c r="G74" s="32"/>
      <c r="H74" s="34"/>
      <c r="I74" s="35">
        <v>0.4</v>
      </c>
      <c r="J74" s="42">
        <f t="shared" si="6"/>
        <v>1.3360000000000001</v>
      </c>
      <c r="K74" s="35">
        <v>1</v>
      </c>
      <c r="L74" s="34">
        <f t="shared" si="7"/>
        <v>3.34</v>
      </c>
      <c r="M74" s="32">
        <v>6</v>
      </c>
      <c r="N74" s="34">
        <f t="shared" si="21"/>
        <v>2.0039999999999996</v>
      </c>
      <c r="O74" s="63">
        <f t="shared" si="22"/>
        <v>17915759.999999996</v>
      </c>
      <c r="P74" s="52">
        <v>2022</v>
      </c>
      <c r="Q74" s="32" t="s">
        <v>103</v>
      </c>
      <c r="R74" s="32" t="s">
        <v>38</v>
      </c>
    </row>
    <row r="75" spans="1:20" s="83" customFormat="1" ht="25.5" x14ac:dyDescent="0.25">
      <c r="A75" s="128"/>
      <c r="B75" s="25" t="s">
        <v>128</v>
      </c>
      <c r="C75" s="26">
        <v>31725</v>
      </c>
      <c r="D75" s="53" t="s">
        <v>24</v>
      </c>
      <c r="E75" s="27">
        <v>3.34</v>
      </c>
      <c r="F75" s="27"/>
      <c r="G75" s="24"/>
      <c r="H75" s="28"/>
      <c r="I75" s="29">
        <v>0.4</v>
      </c>
      <c r="J75" s="130">
        <f t="shared" si="6"/>
        <v>1.3360000000000001</v>
      </c>
      <c r="K75" s="29">
        <v>1</v>
      </c>
      <c r="L75" s="28">
        <f t="shared" si="7"/>
        <v>3.34</v>
      </c>
      <c r="M75" s="24">
        <v>6</v>
      </c>
      <c r="N75" s="28">
        <f t="shared" si="21"/>
        <v>2.0039999999999996</v>
      </c>
      <c r="O75" s="64">
        <f>+M75*N75*1490000</f>
        <v>17915759.999999996</v>
      </c>
      <c r="P75" s="53">
        <v>2023</v>
      </c>
      <c r="Q75" s="67" t="s">
        <v>104</v>
      </c>
      <c r="R75" s="24" t="s">
        <v>39</v>
      </c>
    </row>
    <row r="76" spans="1:20" s="83" customFormat="1" ht="25.5" x14ac:dyDescent="0.25">
      <c r="A76" s="128"/>
      <c r="B76" s="25" t="s">
        <v>128</v>
      </c>
      <c r="C76" s="26">
        <v>31725</v>
      </c>
      <c r="D76" s="53" t="s">
        <v>24</v>
      </c>
      <c r="E76" s="27">
        <v>3.34</v>
      </c>
      <c r="F76" s="27"/>
      <c r="G76" s="24"/>
      <c r="H76" s="28"/>
      <c r="I76" s="29">
        <v>0.4</v>
      </c>
      <c r="J76" s="130">
        <f t="shared" si="6"/>
        <v>1.3360000000000001</v>
      </c>
      <c r="K76" s="29">
        <v>1</v>
      </c>
      <c r="L76" s="28">
        <f t="shared" si="7"/>
        <v>3.34</v>
      </c>
      <c r="M76" s="24">
        <v>6</v>
      </c>
      <c r="N76" s="28">
        <f t="shared" si="21"/>
        <v>2.0039999999999996</v>
      </c>
      <c r="O76" s="64">
        <f t="shared" ref="O76" si="27">+M76*N76*1800000</f>
        <v>21643199.999999996</v>
      </c>
      <c r="P76" s="53">
        <v>2023</v>
      </c>
      <c r="Q76" s="67" t="s">
        <v>104</v>
      </c>
      <c r="R76" s="24" t="s">
        <v>27</v>
      </c>
    </row>
    <row r="77" spans="1:20" s="138" customFormat="1" ht="27" x14ac:dyDescent="0.25">
      <c r="A77" s="38"/>
      <c r="B77" s="43" t="s">
        <v>130</v>
      </c>
      <c r="C77" s="44"/>
      <c r="D77" s="54"/>
      <c r="E77" s="46"/>
      <c r="F77" s="46"/>
      <c r="G77" s="47"/>
      <c r="H77" s="48"/>
      <c r="I77" s="49"/>
      <c r="J77" s="50"/>
      <c r="K77" s="41"/>
      <c r="L77" s="40"/>
      <c r="M77" s="47">
        <f>SUM(M72:M76)</f>
        <v>24</v>
      </c>
      <c r="N77" s="40"/>
      <c r="O77" s="135">
        <f>SUM(O72:O76)</f>
        <v>73352160</v>
      </c>
      <c r="P77" s="136"/>
      <c r="Q77" s="47"/>
      <c r="R77" s="38"/>
    </row>
    <row r="78" spans="1:20" s="133" customFormat="1" ht="38.25" x14ac:dyDescent="0.25">
      <c r="A78" s="32">
        <v>14</v>
      </c>
      <c r="B78" s="30" t="s">
        <v>131</v>
      </c>
      <c r="C78" s="31">
        <v>35002</v>
      </c>
      <c r="D78" s="34" t="s">
        <v>102</v>
      </c>
      <c r="E78" s="33">
        <v>2.34</v>
      </c>
      <c r="F78" s="33"/>
      <c r="G78" s="32"/>
      <c r="H78" s="34"/>
      <c r="I78" s="35">
        <v>0.4</v>
      </c>
      <c r="J78" s="42">
        <f t="shared" si="6"/>
        <v>0.93599999999999994</v>
      </c>
      <c r="K78" s="35">
        <v>1</v>
      </c>
      <c r="L78" s="34">
        <f t="shared" si="7"/>
        <v>2.34</v>
      </c>
      <c r="M78" s="32">
        <v>12</v>
      </c>
      <c r="N78" s="34">
        <f t="shared" si="21"/>
        <v>1.4039999999999999</v>
      </c>
      <c r="O78" s="63">
        <f t="shared" si="22"/>
        <v>25103520</v>
      </c>
      <c r="P78" s="52">
        <v>2022</v>
      </c>
      <c r="Q78" s="32" t="s">
        <v>103</v>
      </c>
      <c r="R78" s="32" t="s">
        <v>758</v>
      </c>
      <c r="T78" s="133" t="s">
        <v>132</v>
      </c>
    </row>
    <row r="79" spans="1:20" s="83" customFormat="1" ht="25.5" x14ac:dyDescent="0.25">
      <c r="A79" s="128"/>
      <c r="B79" s="25" t="s">
        <v>131</v>
      </c>
      <c r="C79" s="26">
        <v>35002</v>
      </c>
      <c r="D79" s="28" t="s">
        <v>102</v>
      </c>
      <c r="E79" s="27">
        <v>2.34</v>
      </c>
      <c r="F79" s="27"/>
      <c r="G79" s="24"/>
      <c r="H79" s="28"/>
      <c r="I79" s="29">
        <v>0.4</v>
      </c>
      <c r="J79" s="130">
        <f>I79*(E79+F79+H79)</f>
        <v>0.93599999999999994</v>
      </c>
      <c r="K79" s="29">
        <v>1</v>
      </c>
      <c r="L79" s="28">
        <f>K79*(E79+F79+H79)</f>
        <v>2.34</v>
      </c>
      <c r="M79" s="24">
        <v>6</v>
      </c>
      <c r="N79" s="28">
        <f>+L79-J79</f>
        <v>1.4039999999999999</v>
      </c>
      <c r="O79" s="64">
        <f>+M79*N79*1490000</f>
        <v>12551760</v>
      </c>
      <c r="P79" s="53">
        <v>2023</v>
      </c>
      <c r="Q79" s="67" t="s">
        <v>104</v>
      </c>
      <c r="R79" s="24" t="s">
        <v>39</v>
      </c>
    </row>
    <row r="80" spans="1:20" s="83" customFormat="1" ht="25.5" x14ac:dyDescent="0.25">
      <c r="A80" s="128"/>
      <c r="B80" s="25" t="s">
        <v>131</v>
      </c>
      <c r="C80" s="26">
        <v>35002</v>
      </c>
      <c r="D80" s="28" t="s">
        <v>102</v>
      </c>
      <c r="E80" s="27">
        <v>2.34</v>
      </c>
      <c r="F80" s="27"/>
      <c r="G80" s="24"/>
      <c r="H80" s="28"/>
      <c r="I80" s="29">
        <v>0.4</v>
      </c>
      <c r="J80" s="130">
        <f>I80*(E80+F80+H80)</f>
        <v>0.93599999999999994</v>
      </c>
      <c r="K80" s="29">
        <v>1</v>
      </c>
      <c r="L80" s="28">
        <f>K80*(E80+F80+H80)</f>
        <v>2.34</v>
      </c>
      <c r="M80" s="24">
        <v>2</v>
      </c>
      <c r="N80" s="28">
        <f>+L80-J80</f>
        <v>1.4039999999999999</v>
      </c>
      <c r="O80" s="64">
        <f>+M80*N80*1800000</f>
        <v>5054400</v>
      </c>
      <c r="P80" s="53">
        <v>2023</v>
      </c>
      <c r="Q80" s="67" t="s">
        <v>104</v>
      </c>
      <c r="R80" s="24" t="s">
        <v>60</v>
      </c>
    </row>
    <row r="81" spans="1:20" s="133" customFormat="1" ht="25.5" x14ac:dyDescent="0.25">
      <c r="A81" s="131"/>
      <c r="B81" s="30" t="s">
        <v>131</v>
      </c>
      <c r="C81" s="31">
        <v>35002</v>
      </c>
      <c r="D81" s="34" t="s">
        <v>102</v>
      </c>
      <c r="E81" s="33">
        <v>2.67</v>
      </c>
      <c r="F81" s="33"/>
      <c r="G81" s="32"/>
      <c r="H81" s="34"/>
      <c r="I81" s="35">
        <v>0.4</v>
      </c>
      <c r="J81" s="42">
        <f>I81*(E81+F81+H81)</f>
        <v>1.0680000000000001</v>
      </c>
      <c r="K81" s="35">
        <v>1</v>
      </c>
      <c r="L81" s="34">
        <f>K81*(E81+F81+H81)</f>
        <v>2.67</v>
      </c>
      <c r="M81" s="32">
        <v>4</v>
      </c>
      <c r="N81" s="34">
        <f>+L81-J81</f>
        <v>1.6019999999999999</v>
      </c>
      <c r="O81" s="63">
        <f>+M81*N81*1800000</f>
        <v>11534399.999999998</v>
      </c>
      <c r="P81" s="52">
        <v>2023</v>
      </c>
      <c r="Q81" s="132" t="s">
        <v>104</v>
      </c>
      <c r="R81" s="32" t="s">
        <v>61</v>
      </c>
    </row>
    <row r="82" spans="1:20" s="138" customFormat="1" ht="27" x14ac:dyDescent="0.25">
      <c r="A82" s="38"/>
      <c r="B82" s="43" t="s">
        <v>133</v>
      </c>
      <c r="C82" s="44"/>
      <c r="D82" s="45"/>
      <c r="E82" s="46"/>
      <c r="F82" s="46"/>
      <c r="G82" s="47"/>
      <c r="H82" s="48"/>
      <c r="I82" s="49"/>
      <c r="J82" s="50"/>
      <c r="K82" s="41"/>
      <c r="L82" s="40"/>
      <c r="M82" s="47">
        <f>SUM(M78:M81)</f>
        <v>24</v>
      </c>
      <c r="N82" s="40"/>
      <c r="O82" s="135">
        <f>SUM(O78:O81)</f>
        <v>54244080</v>
      </c>
      <c r="P82" s="136"/>
      <c r="Q82" s="47"/>
      <c r="R82" s="38"/>
    </row>
    <row r="83" spans="1:20" s="133" customFormat="1" ht="38.25" x14ac:dyDescent="0.25">
      <c r="A83" s="32">
        <v>15</v>
      </c>
      <c r="B83" s="30" t="s">
        <v>134</v>
      </c>
      <c r="C83" s="31">
        <v>35537</v>
      </c>
      <c r="D83" s="34" t="s">
        <v>24</v>
      </c>
      <c r="E83" s="33">
        <v>2.2599999999999998</v>
      </c>
      <c r="F83" s="33"/>
      <c r="G83" s="32"/>
      <c r="H83" s="34"/>
      <c r="I83" s="35">
        <v>0.4</v>
      </c>
      <c r="J83" s="42">
        <f t="shared" si="6"/>
        <v>0.90399999999999991</v>
      </c>
      <c r="K83" s="35">
        <v>1</v>
      </c>
      <c r="L83" s="34">
        <f t="shared" si="7"/>
        <v>2.2599999999999998</v>
      </c>
      <c r="M83" s="32">
        <v>6</v>
      </c>
      <c r="N83" s="34">
        <f t="shared" si="21"/>
        <v>1.3559999999999999</v>
      </c>
      <c r="O83" s="63">
        <f t="shared" si="22"/>
        <v>12122639.999999998</v>
      </c>
      <c r="P83" s="52">
        <v>2022</v>
      </c>
      <c r="Q83" s="32" t="s">
        <v>103</v>
      </c>
      <c r="R83" s="32" t="s">
        <v>135</v>
      </c>
      <c r="T83" s="133" t="s">
        <v>136</v>
      </c>
    </row>
    <row r="84" spans="1:20" s="83" customFormat="1" ht="38.25" x14ac:dyDescent="0.25">
      <c r="A84" s="128"/>
      <c r="B84" s="17" t="s">
        <v>134</v>
      </c>
      <c r="C84" s="18">
        <v>35537</v>
      </c>
      <c r="D84" s="21" t="s">
        <v>24</v>
      </c>
      <c r="E84" s="20">
        <v>2.41</v>
      </c>
      <c r="F84" s="20"/>
      <c r="G84" s="19"/>
      <c r="H84" s="34"/>
      <c r="I84" s="22">
        <v>0.4</v>
      </c>
      <c r="J84" s="23">
        <f t="shared" si="6"/>
        <v>0.96400000000000008</v>
      </c>
      <c r="K84" s="29">
        <v>1</v>
      </c>
      <c r="L84" s="28">
        <f t="shared" si="7"/>
        <v>2.41</v>
      </c>
      <c r="M84" s="19">
        <v>6</v>
      </c>
      <c r="N84" s="28">
        <f t="shared" si="21"/>
        <v>1.4460000000000002</v>
      </c>
      <c r="O84" s="64">
        <f t="shared" si="22"/>
        <v>12927240.000000004</v>
      </c>
      <c r="P84" s="53">
        <v>2022</v>
      </c>
      <c r="Q84" s="19" t="s">
        <v>103</v>
      </c>
      <c r="R84" s="24" t="s">
        <v>38</v>
      </c>
    </row>
    <row r="85" spans="1:20" s="83" customFormat="1" ht="25.5" x14ac:dyDescent="0.25">
      <c r="A85" s="128"/>
      <c r="B85" s="25" t="s">
        <v>134</v>
      </c>
      <c r="C85" s="26">
        <v>35537</v>
      </c>
      <c r="D85" s="28" t="s">
        <v>24</v>
      </c>
      <c r="E85" s="27">
        <v>2.41</v>
      </c>
      <c r="F85" s="27"/>
      <c r="G85" s="24"/>
      <c r="H85" s="28"/>
      <c r="I85" s="29">
        <v>0.4</v>
      </c>
      <c r="J85" s="130">
        <f>I85*(E85+F85+H85)</f>
        <v>0.96400000000000008</v>
      </c>
      <c r="K85" s="29">
        <v>1</v>
      </c>
      <c r="L85" s="28">
        <f>K85*(E85+F85+H85)</f>
        <v>2.41</v>
      </c>
      <c r="M85" s="24">
        <v>6</v>
      </c>
      <c r="N85" s="28">
        <f>+L85-J85</f>
        <v>1.4460000000000002</v>
      </c>
      <c r="O85" s="64">
        <f>+M85*N85*1490000</f>
        <v>12927240.000000004</v>
      </c>
      <c r="P85" s="53">
        <v>2023</v>
      </c>
      <c r="Q85" s="67" t="s">
        <v>104</v>
      </c>
      <c r="R85" s="24" t="s">
        <v>39</v>
      </c>
    </row>
    <row r="86" spans="1:20" s="83" customFormat="1" ht="25.5" x14ac:dyDescent="0.25">
      <c r="A86" s="128"/>
      <c r="B86" s="25" t="s">
        <v>134</v>
      </c>
      <c r="C86" s="26">
        <v>35537</v>
      </c>
      <c r="D86" s="28" t="s">
        <v>24</v>
      </c>
      <c r="E86" s="27">
        <v>2.41</v>
      </c>
      <c r="F86" s="27"/>
      <c r="G86" s="24"/>
      <c r="H86" s="28"/>
      <c r="I86" s="29">
        <v>0.4</v>
      </c>
      <c r="J86" s="130">
        <f>I86*(E86+F86+H86)</f>
        <v>0.96400000000000008</v>
      </c>
      <c r="K86" s="29">
        <v>1</v>
      </c>
      <c r="L86" s="28">
        <f>K86*(E86+F86+H86)</f>
        <v>2.41</v>
      </c>
      <c r="M86" s="24">
        <v>6</v>
      </c>
      <c r="N86" s="28">
        <f>+L86-J86</f>
        <v>1.4460000000000002</v>
      </c>
      <c r="O86" s="64">
        <f>+M86*N86*1800000</f>
        <v>15616800.000000004</v>
      </c>
      <c r="P86" s="53">
        <v>2023</v>
      </c>
      <c r="Q86" s="67" t="s">
        <v>104</v>
      </c>
      <c r="R86" s="24" t="s">
        <v>27</v>
      </c>
    </row>
    <row r="87" spans="1:20" s="138" customFormat="1" ht="27" x14ac:dyDescent="0.25">
      <c r="A87" s="38"/>
      <c r="B87" s="43" t="s">
        <v>138</v>
      </c>
      <c r="C87" s="44"/>
      <c r="D87" s="45"/>
      <c r="E87" s="46"/>
      <c r="F87" s="46"/>
      <c r="G87" s="47"/>
      <c r="H87" s="48"/>
      <c r="I87" s="49"/>
      <c r="J87" s="50"/>
      <c r="K87" s="41"/>
      <c r="L87" s="40"/>
      <c r="M87" s="47">
        <f>SUM(M83:M86)</f>
        <v>24</v>
      </c>
      <c r="N87" s="40"/>
      <c r="O87" s="135">
        <f>SUM(O83:O86)</f>
        <v>53593920</v>
      </c>
      <c r="P87" s="136"/>
      <c r="Q87" s="47"/>
      <c r="R87" s="38"/>
    </row>
    <row r="88" spans="1:20" s="133" customFormat="1" ht="51" x14ac:dyDescent="0.25">
      <c r="A88" s="32">
        <v>16</v>
      </c>
      <c r="B88" s="30" t="s">
        <v>139</v>
      </c>
      <c r="C88" s="31">
        <v>31088</v>
      </c>
      <c r="D88" s="32" t="s">
        <v>24</v>
      </c>
      <c r="E88" s="33">
        <v>2.46</v>
      </c>
      <c r="F88" s="33"/>
      <c r="G88" s="32"/>
      <c r="H88" s="34"/>
      <c r="I88" s="35">
        <v>0.6</v>
      </c>
      <c r="J88" s="42">
        <f t="shared" si="6"/>
        <v>1.476</v>
      </c>
      <c r="K88" s="35">
        <v>1</v>
      </c>
      <c r="L88" s="34">
        <f t="shared" si="7"/>
        <v>2.46</v>
      </c>
      <c r="M88" s="32">
        <v>3</v>
      </c>
      <c r="N88" s="34">
        <f>+L88-J88</f>
        <v>0.98399999999999999</v>
      </c>
      <c r="O88" s="63">
        <f t="shared" si="22"/>
        <v>4398480</v>
      </c>
      <c r="P88" s="52">
        <v>2022</v>
      </c>
      <c r="Q88" s="32" t="s">
        <v>767</v>
      </c>
      <c r="R88" s="32" t="s">
        <v>759</v>
      </c>
      <c r="T88" s="133" t="s">
        <v>140</v>
      </c>
    </row>
    <row r="89" spans="1:20" s="133" customFormat="1" ht="25.5" x14ac:dyDescent="0.25">
      <c r="A89" s="32"/>
      <c r="B89" s="30" t="s">
        <v>139</v>
      </c>
      <c r="C89" s="31">
        <v>31088</v>
      </c>
      <c r="D89" s="32" t="s">
        <v>24</v>
      </c>
      <c r="E89" s="33">
        <v>2.66</v>
      </c>
      <c r="F89" s="33"/>
      <c r="G89" s="32"/>
      <c r="H89" s="34"/>
      <c r="I89" s="35">
        <v>0.6</v>
      </c>
      <c r="J89" s="42">
        <f t="shared" si="6"/>
        <v>1.5960000000000001</v>
      </c>
      <c r="K89" s="35">
        <v>1</v>
      </c>
      <c r="L89" s="34">
        <f t="shared" si="7"/>
        <v>2.66</v>
      </c>
      <c r="M89" s="32">
        <v>3</v>
      </c>
      <c r="N89" s="34">
        <f t="shared" si="21"/>
        <v>1.0640000000000001</v>
      </c>
      <c r="O89" s="63">
        <f t="shared" si="22"/>
        <v>4756080</v>
      </c>
      <c r="P89" s="52">
        <v>2022</v>
      </c>
      <c r="Q89" s="32" t="s">
        <v>767</v>
      </c>
      <c r="R89" s="32" t="s">
        <v>50</v>
      </c>
    </row>
    <row r="90" spans="1:20" s="133" customFormat="1" ht="51" x14ac:dyDescent="0.25">
      <c r="A90" s="32"/>
      <c r="B90" s="30" t="s">
        <v>139</v>
      </c>
      <c r="C90" s="31">
        <v>31088</v>
      </c>
      <c r="D90" s="32" t="s">
        <v>24</v>
      </c>
      <c r="E90" s="33">
        <v>2.72</v>
      </c>
      <c r="F90" s="33"/>
      <c r="G90" s="32"/>
      <c r="H90" s="34"/>
      <c r="I90" s="35">
        <v>0.6</v>
      </c>
      <c r="J90" s="42">
        <f t="shared" si="6"/>
        <v>1.6320000000000001</v>
      </c>
      <c r="K90" s="35">
        <v>1</v>
      </c>
      <c r="L90" s="34">
        <f t="shared" si="7"/>
        <v>2.72</v>
      </c>
      <c r="M90" s="32">
        <v>6</v>
      </c>
      <c r="N90" s="34">
        <f t="shared" si="21"/>
        <v>1.0880000000000001</v>
      </c>
      <c r="O90" s="63">
        <f t="shared" si="22"/>
        <v>9726720</v>
      </c>
      <c r="P90" s="52">
        <v>2022</v>
      </c>
      <c r="Q90" s="32" t="s">
        <v>767</v>
      </c>
      <c r="R90" s="32" t="s">
        <v>141</v>
      </c>
    </row>
    <row r="91" spans="1:20" s="83" customFormat="1" ht="38.25" x14ac:dyDescent="0.25">
      <c r="A91" s="128"/>
      <c r="B91" s="25" t="s">
        <v>139</v>
      </c>
      <c r="C91" s="26">
        <v>31088</v>
      </c>
      <c r="D91" s="24" t="s">
        <v>24</v>
      </c>
      <c r="E91" s="27">
        <v>2.72</v>
      </c>
      <c r="F91" s="27"/>
      <c r="G91" s="24"/>
      <c r="H91" s="28"/>
      <c r="I91" s="29">
        <v>0.4</v>
      </c>
      <c r="J91" s="130">
        <f>I91*(E91+F91+H91)</f>
        <v>1.0880000000000001</v>
      </c>
      <c r="K91" s="29">
        <v>1</v>
      </c>
      <c r="L91" s="28">
        <f>K91*(E91+F91+H91)</f>
        <v>2.72</v>
      </c>
      <c r="M91" s="24">
        <v>6</v>
      </c>
      <c r="N91" s="28">
        <f>+L91-J91</f>
        <v>1.6320000000000001</v>
      </c>
      <c r="O91" s="64">
        <f>+M91*N91*1490000</f>
        <v>14590080.000000002</v>
      </c>
      <c r="P91" s="53">
        <v>2023</v>
      </c>
      <c r="Q91" s="67" t="s">
        <v>103</v>
      </c>
      <c r="R91" s="24" t="s">
        <v>142</v>
      </c>
    </row>
    <row r="92" spans="1:20" s="83" customFormat="1" ht="25.5" x14ac:dyDescent="0.25">
      <c r="A92" s="128"/>
      <c r="B92" s="25" t="s">
        <v>139</v>
      </c>
      <c r="C92" s="26">
        <v>31088</v>
      </c>
      <c r="D92" s="24" t="s">
        <v>24</v>
      </c>
      <c r="E92" s="27">
        <v>2.72</v>
      </c>
      <c r="F92" s="27"/>
      <c r="G92" s="24"/>
      <c r="H92" s="28"/>
      <c r="I92" s="29">
        <v>0.4</v>
      </c>
      <c r="J92" s="130">
        <f>I92*(E92+F92+H92)</f>
        <v>1.0880000000000001</v>
      </c>
      <c r="K92" s="29">
        <v>1</v>
      </c>
      <c r="L92" s="28">
        <f>K92*(E92+F92+H92)</f>
        <v>2.72</v>
      </c>
      <c r="M92" s="24">
        <v>6</v>
      </c>
      <c r="N92" s="28">
        <f>+L92-J92</f>
        <v>1.6320000000000001</v>
      </c>
      <c r="O92" s="64">
        <f>+M92*N92*1800000</f>
        <v>17625600.000000004</v>
      </c>
      <c r="P92" s="53">
        <v>2023</v>
      </c>
      <c r="Q92" s="67" t="s">
        <v>103</v>
      </c>
      <c r="R92" s="24" t="s">
        <v>27</v>
      </c>
    </row>
    <row r="93" spans="1:20" s="138" customFormat="1" ht="27" x14ac:dyDescent="0.25">
      <c r="A93" s="38"/>
      <c r="B93" s="43" t="s">
        <v>143</v>
      </c>
      <c r="C93" s="44"/>
      <c r="D93" s="47"/>
      <c r="E93" s="46"/>
      <c r="F93" s="46"/>
      <c r="G93" s="47"/>
      <c r="H93" s="48"/>
      <c r="I93" s="49"/>
      <c r="J93" s="50"/>
      <c r="K93" s="41"/>
      <c r="L93" s="40"/>
      <c r="M93" s="47">
        <f>SUM(M88:M92)</f>
        <v>24</v>
      </c>
      <c r="N93" s="40"/>
      <c r="O93" s="135">
        <f>SUM(O88:O92)</f>
        <v>51096960</v>
      </c>
      <c r="P93" s="136"/>
      <c r="Q93" s="47"/>
      <c r="R93" s="38"/>
    </row>
    <row r="94" spans="1:20" s="133" customFormat="1" ht="25.5" x14ac:dyDescent="0.25">
      <c r="A94" s="32">
        <v>17</v>
      </c>
      <c r="B94" s="30" t="s">
        <v>144</v>
      </c>
      <c r="C94" s="31">
        <v>33470</v>
      </c>
      <c r="D94" s="34" t="s">
        <v>84</v>
      </c>
      <c r="E94" s="33">
        <v>2.46</v>
      </c>
      <c r="F94" s="33"/>
      <c r="G94" s="32"/>
      <c r="H94" s="34"/>
      <c r="I94" s="35">
        <v>0.4</v>
      </c>
      <c r="J94" s="42">
        <f t="shared" si="6"/>
        <v>0.98399999999999999</v>
      </c>
      <c r="K94" s="35">
        <v>1</v>
      </c>
      <c r="L94" s="34">
        <f t="shared" si="7"/>
        <v>2.46</v>
      </c>
      <c r="M94" s="32">
        <v>4</v>
      </c>
      <c r="N94" s="34">
        <f t="shared" si="21"/>
        <v>1.476</v>
      </c>
      <c r="O94" s="63">
        <f t="shared" si="22"/>
        <v>8796960</v>
      </c>
      <c r="P94" s="52">
        <v>2022</v>
      </c>
      <c r="Q94" s="32" t="s">
        <v>103</v>
      </c>
      <c r="R94" s="32" t="s">
        <v>145</v>
      </c>
    </row>
    <row r="95" spans="1:20" s="133" customFormat="1" ht="38.25" x14ac:dyDescent="0.25">
      <c r="A95" s="32"/>
      <c r="B95" s="30" t="s">
        <v>144</v>
      </c>
      <c r="C95" s="31">
        <v>33470</v>
      </c>
      <c r="D95" s="34" t="s">
        <v>84</v>
      </c>
      <c r="E95" s="33">
        <v>2.72</v>
      </c>
      <c r="F95" s="33"/>
      <c r="G95" s="32"/>
      <c r="H95" s="34"/>
      <c r="I95" s="35">
        <v>0.4</v>
      </c>
      <c r="J95" s="42">
        <f t="shared" si="6"/>
        <v>1.0880000000000001</v>
      </c>
      <c r="K95" s="35">
        <v>1</v>
      </c>
      <c r="L95" s="34">
        <f t="shared" si="7"/>
        <v>2.72</v>
      </c>
      <c r="M95" s="32">
        <v>2</v>
      </c>
      <c r="N95" s="34">
        <f t="shared" si="21"/>
        <v>1.6320000000000001</v>
      </c>
      <c r="O95" s="63">
        <f t="shared" si="22"/>
        <v>4863360</v>
      </c>
      <c r="P95" s="52">
        <v>2022</v>
      </c>
      <c r="Q95" s="32" t="s">
        <v>103</v>
      </c>
      <c r="R95" s="32" t="s">
        <v>38</v>
      </c>
    </row>
    <row r="96" spans="1:20" s="83" customFormat="1" ht="25.5" x14ac:dyDescent="0.25">
      <c r="A96" s="128"/>
      <c r="B96" s="25" t="s">
        <v>144</v>
      </c>
      <c r="C96" s="26">
        <v>33470</v>
      </c>
      <c r="D96" s="28" t="s">
        <v>84</v>
      </c>
      <c r="E96" s="27">
        <v>2.72</v>
      </c>
      <c r="F96" s="27"/>
      <c r="G96" s="24"/>
      <c r="H96" s="28"/>
      <c r="I96" s="29">
        <v>0.4</v>
      </c>
      <c r="J96" s="130">
        <f>I96*(E96+F96+H96)</f>
        <v>1.0880000000000001</v>
      </c>
      <c r="K96" s="29">
        <v>1</v>
      </c>
      <c r="L96" s="28">
        <f>K96*(E96+F96+H96)</f>
        <v>2.72</v>
      </c>
      <c r="M96" s="24">
        <v>6</v>
      </c>
      <c r="N96" s="28">
        <f>+L96-J96</f>
        <v>1.6320000000000001</v>
      </c>
      <c r="O96" s="64">
        <f>+M96*N96*1490000</f>
        <v>14590080.000000002</v>
      </c>
      <c r="P96" s="53">
        <v>2023</v>
      </c>
      <c r="Q96" s="67" t="s">
        <v>104</v>
      </c>
      <c r="R96" s="24" t="s">
        <v>39</v>
      </c>
    </row>
    <row r="97" spans="1:18" s="83" customFormat="1" ht="25.5" x14ac:dyDescent="0.25">
      <c r="A97" s="128"/>
      <c r="B97" s="25" t="s">
        <v>144</v>
      </c>
      <c r="C97" s="26">
        <v>33470</v>
      </c>
      <c r="D97" s="28" t="s">
        <v>84</v>
      </c>
      <c r="E97" s="27">
        <v>2.72</v>
      </c>
      <c r="F97" s="27"/>
      <c r="G97" s="24"/>
      <c r="H97" s="28"/>
      <c r="I97" s="29">
        <v>0.4</v>
      </c>
      <c r="J97" s="130">
        <f>I97*(E97+F97+H97)</f>
        <v>1.0880000000000001</v>
      </c>
      <c r="K97" s="29">
        <v>1</v>
      </c>
      <c r="L97" s="28">
        <f>K97*(E97+F97+H97)</f>
        <v>2.72</v>
      </c>
      <c r="M97" s="24">
        <v>6</v>
      </c>
      <c r="N97" s="28">
        <f>+L97-J97</f>
        <v>1.6320000000000001</v>
      </c>
      <c r="O97" s="64">
        <f>+M97*N97*1800000</f>
        <v>17625600.000000004</v>
      </c>
      <c r="P97" s="53">
        <v>2023</v>
      </c>
      <c r="Q97" s="67" t="s">
        <v>104</v>
      </c>
      <c r="R97" s="24" t="s">
        <v>27</v>
      </c>
    </row>
    <row r="98" spans="1:18" s="138" customFormat="1" ht="27" x14ac:dyDescent="0.25">
      <c r="A98" s="38"/>
      <c r="B98" s="43" t="s">
        <v>146</v>
      </c>
      <c r="C98" s="44"/>
      <c r="D98" s="45"/>
      <c r="E98" s="46"/>
      <c r="F98" s="46"/>
      <c r="G98" s="47"/>
      <c r="H98" s="48"/>
      <c r="I98" s="49"/>
      <c r="J98" s="50"/>
      <c r="K98" s="41"/>
      <c r="L98" s="40"/>
      <c r="M98" s="47">
        <f>SUM(M94:M97)</f>
        <v>18</v>
      </c>
      <c r="N98" s="40"/>
      <c r="O98" s="135">
        <f>SUM(O94:O97)</f>
        <v>45876000</v>
      </c>
      <c r="P98" s="136"/>
      <c r="Q98" s="47"/>
      <c r="R98" s="38"/>
    </row>
    <row r="99" spans="1:18" s="83" customFormat="1" ht="25.5" x14ac:dyDescent="0.25">
      <c r="A99" s="24">
        <v>18</v>
      </c>
      <c r="B99" s="17" t="s">
        <v>147</v>
      </c>
      <c r="C99" s="18">
        <v>32380</v>
      </c>
      <c r="D99" s="51" t="s">
        <v>24</v>
      </c>
      <c r="E99" s="20">
        <v>2.86</v>
      </c>
      <c r="F99" s="20"/>
      <c r="G99" s="19"/>
      <c r="H99" s="34"/>
      <c r="I99" s="22">
        <v>0.4</v>
      </c>
      <c r="J99" s="23">
        <f t="shared" si="6"/>
        <v>1.1439999999999999</v>
      </c>
      <c r="K99" s="29">
        <v>1</v>
      </c>
      <c r="L99" s="28">
        <f t="shared" si="7"/>
        <v>2.86</v>
      </c>
      <c r="M99" s="19">
        <v>6</v>
      </c>
      <c r="N99" s="28">
        <f t="shared" si="21"/>
        <v>1.716</v>
      </c>
      <c r="O99" s="64">
        <f t="shared" si="22"/>
        <v>15341040</v>
      </c>
      <c r="P99" s="53">
        <v>2022</v>
      </c>
      <c r="Q99" s="19" t="s">
        <v>103</v>
      </c>
      <c r="R99" s="24"/>
    </row>
    <row r="100" spans="1:18" s="133" customFormat="1" ht="38.25" x14ac:dyDescent="0.25">
      <c r="A100" s="32"/>
      <c r="B100" s="30" t="s">
        <v>147</v>
      </c>
      <c r="C100" s="31">
        <v>32380</v>
      </c>
      <c r="D100" s="52" t="s">
        <v>24</v>
      </c>
      <c r="E100" s="33">
        <v>3.03</v>
      </c>
      <c r="F100" s="33"/>
      <c r="G100" s="32"/>
      <c r="H100" s="34"/>
      <c r="I100" s="35">
        <v>0.4</v>
      </c>
      <c r="J100" s="42">
        <f t="shared" si="6"/>
        <v>1.212</v>
      </c>
      <c r="K100" s="35">
        <v>1</v>
      </c>
      <c r="L100" s="34">
        <f t="shared" si="7"/>
        <v>3.03</v>
      </c>
      <c r="M100" s="32">
        <v>6</v>
      </c>
      <c r="N100" s="34">
        <f t="shared" si="21"/>
        <v>1.8179999999999998</v>
      </c>
      <c r="O100" s="63">
        <f t="shared" si="22"/>
        <v>16252920</v>
      </c>
      <c r="P100" s="52">
        <v>2022</v>
      </c>
      <c r="Q100" s="32" t="s">
        <v>103</v>
      </c>
      <c r="R100" s="32" t="s">
        <v>38</v>
      </c>
    </row>
    <row r="101" spans="1:18" s="83" customFormat="1" ht="25.5" x14ac:dyDescent="0.25">
      <c r="A101" s="128"/>
      <c r="B101" s="25" t="s">
        <v>147</v>
      </c>
      <c r="C101" s="26">
        <v>32380</v>
      </c>
      <c r="D101" s="53" t="s">
        <v>24</v>
      </c>
      <c r="E101" s="27">
        <v>3.03</v>
      </c>
      <c r="F101" s="27"/>
      <c r="G101" s="24"/>
      <c r="H101" s="28"/>
      <c r="I101" s="29">
        <v>0.4</v>
      </c>
      <c r="J101" s="130">
        <f>I101*(E101+F101+H101)</f>
        <v>1.212</v>
      </c>
      <c r="K101" s="29">
        <v>1</v>
      </c>
      <c r="L101" s="28">
        <f>K101*(E101+F101+H101)</f>
        <v>3.03</v>
      </c>
      <c r="M101" s="24">
        <v>6</v>
      </c>
      <c r="N101" s="28">
        <f>+L101-J101</f>
        <v>1.8179999999999998</v>
      </c>
      <c r="O101" s="64">
        <f>+M101*N101*1490000</f>
        <v>16252920</v>
      </c>
      <c r="P101" s="53">
        <v>2023</v>
      </c>
      <c r="Q101" s="67" t="s">
        <v>104</v>
      </c>
      <c r="R101" s="24" t="s">
        <v>39</v>
      </c>
    </row>
    <row r="102" spans="1:18" s="83" customFormat="1" ht="25.5" x14ac:dyDescent="0.25">
      <c r="A102" s="128"/>
      <c r="B102" s="25" t="s">
        <v>147</v>
      </c>
      <c r="C102" s="26">
        <v>32380</v>
      </c>
      <c r="D102" s="53" t="s">
        <v>24</v>
      </c>
      <c r="E102" s="27">
        <v>3.03</v>
      </c>
      <c r="F102" s="27"/>
      <c r="G102" s="24"/>
      <c r="H102" s="28"/>
      <c r="I102" s="29">
        <v>0.4</v>
      </c>
      <c r="J102" s="130">
        <f>I102*(E102+F102+H102)</f>
        <v>1.212</v>
      </c>
      <c r="K102" s="29">
        <v>1</v>
      </c>
      <c r="L102" s="28">
        <f>K102*(E102+F102+H102)</f>
        <v>3.03</v>
      </c>
      <c r="M102" s="24">
        <v>6</v>
      </c>
      <c r="N102" s="28">
        <f>+L102-J102</f>
        <v>1.8179999999999998</v>
      </c>
      <c r="O102" s="64">
        <f>+M102*N102*1800000</f>
        <v>19634400</v>
      </c>
      <c r="P102" s="53">
        <v>2023</v>
      </c>
      <c r="Q102" s="67" t="s">
        <v>104</v>
      </c>
      <c r="R102" s="24" t="s">
        <v>27</v>
      </c>
    </row>
    <row r="103" spans="1:18" s="138" customFormat="1" ht="27" x14ac:dyDescent="0.25">
      <c r="A103" s="38"/>
      <c r="B103" s="43" t="s">
        <v>148</v>
      </c>
      <c r="C103" s="44"/>
      <c r="D103" s="54"/>
      <c r="E103" s="46"/>
      <c r="F103" s="46"/>
      <c r="G103" s="47"/>
      <c r="H103" s="48"/>
      <c r="I103" s="49"/>
      <c r="J103" s="50"/>
      <c r="K103" s="41"/>
      <c r="L103" s="40"/>
      <c r="M103" s="47">
        <f>SUM(M99:M102)</f>
        <v>24</v>
      </c>
      <c r="N103" s="40"/>
      <c r="O103" s="135">
        <f>SUM(O99:O102)</f>
        <v>67481280</v>
      </c>
      <c r="P103" s="136"/>
      <c r="Q103" s="47"/>
      <c r="R103" s="38"/>
    </row>
    <row r="104" spans="1:18" s="83" customFormat="1" ht="25.5" x14ac:dyDescent="0.25">
      <c r="A104" s="24">
        <v>19</v>
      </c>
      <c r="B104" s="17" t="s">
        <v>149</v>
      </c>
      <c r="C104" s="18">
        <v>33003</v>
      </c>
      <c r="D104" s="19" t="s">
        <v>24</v>
      </c>
      <c r="E104" s="20">
        <v>2.46</v>
      </c>
      <c r="F104" s="20"/>
      <c r="G104" s="19"/>
      <c r="H104" s="34"/>
      <c r="I104" s="22">
        <v>0.4</v>
      </c>
      <c r="J104" s="23">
        <f t="shared" si="6"/>
        <v>0.98399999999999999</v>
      </c>
      <c r="K104" s="29">
        <v>1</v>
      </c>
      <c r="L104" s="28">
        <f t="shared" si="7"/>
        <v>2.46</v>
      </c>
      <c r="M104" s="19">
        <v>3</v>
      </c>
      <c r="N104" s="28">
        <f t="shared" si="21"/>
        <v>1.476</v>
      </c>
      <c r="O104" s="64">
        <f>+N104*M104*1490000</f>
        <v>6597720</v>
      </c>
      <c r="P104" s="53">
        <v>2022</v>
      </c>
      <c r="Q104" s="19" t="s">
        <v>103</v>
      </c>
      <c r="R104" s="24"/>
    </row>
    <row r="105" spans="1:18" s="133" customFormat="1" ht="25.5" x14ac:dyDescent="0.25">
      <c r="A105" s="32"/>
      <c r="B105" s="30" t="s">
        <v>149</v>
      </c>
      <c r="C105" s="31">
        <v>33003</v>
      </c>
      <c r="D105" s="32" t="s">
        <v>24</v>
      </c>
      <c r="E105" s="33">
        <v>2.66</v>
      </c>
      <c r="F105" s="33"/>
      <c r="G105" s="32"/>
      <c r="H105" s="34"/>
      <c r="I105" s="35">
        <v>0.4</v>
      </c>
      <c r="J105" s="42">
        <f t="shared" si="6"/>
        <v>1.0640000000000001</v>
      </c>
      <c r="K105" s="35">
        <v>1</v>
      </c>
      <c r="L105" s="34">
        <f t="shared" si="7"/>
        <v>2.66</v>
      </c>
      <c r="M105" s="32">
        <v>3</v>
      </c>
      <c r="N105" s="34">
        <f t="shared" si="21"/>
        <v>1.5960000000000001</v>
      </c>
      <c r="O105" s="63">
        <f>+N105*M105*1490000</f>
        <v>7134120</v>
      </c>
      <c r="P105" s="52">
        <v>2022</v>
      </c>
      <c r="Q105" s="32" t="s">
        <v>103</v>
      </c>
      <c r="R105" s="32" t="s">
        <v>50</v>
      </c>
    </row>
    <row r="106" spans="1:18" s="133" customFormat="1" ht="38.25" x14ac:dyDescent="0.25">
      <c r="A106" s="32"/>
      <c r="B106" s="30" t="s">
        <v>149</v>
      </c>
      <c r="C106" s="31">
        <v>33003</v>
      </c>
      <c r="D106" s="32" t="s">
        <v>24</v>
      </c>
      <c r="E106" s="33">
        <v>2.72</v>
      </c>
      <c r="F106" s="33"/>
      <c r="G106" s="32"/>
      <c r="H106" s="34"/>
      <c r="I106" s="35">
        <v>0.4</v>
      </c>
      <c r="J106" s="42">
        <f t="shared" si="6"/>
        <v>1.0880000000000001</v>
      </c>
      <c r="K106" s="35">
        <v>1</v>
      </c>
      <c r="L106" s="34">
        <f t="shared" si="7"/>
        <v>2.72</v>
      </c>
      <c r="M106" s="32">
        <v>6</v>
      </c>
      <c r="N106" s="34">
        <f t="shared" si="21"/>
        <v>1.6320000000000001</v>
      </c>
      <c r="O106" s="63">
        <f>+N106*M106*1490000</f>
        <v>14590080.000000002</v>
      </c>
      <c r="P106" s="52">
        <v>2022</v>
      </c>
      <c r="Q106" s="32" t="s">
        <v>103</v>
      </c>
      <c r="R106" s="32" t="s">
        <v>38</v>
      </c>
    </row>
    <row r="107" spans="1:18" s="83" customFormat="1" ht="25.5" x14ac:dyDescent="0.25">
      <c r="A107" s="128"/>
      <c r="B107" s="25" t="s">
        <v>149</v>
      </c>
      <c r="C107" s="26">
        <v>33003</v>
      </c>
      <c r="D107" s="24" t="s">
        <v>24</v>
      </c>
      <c r="E107" s="27">
        <v>2.72</v>
      </c>
      <c r="F107" s="27"/>
      <c r="G107" s="24"/>
      <c r="H107" s="28"/>
      <c r="I107" s="29">
        <v>0.4</v>
      </c>
      <c r="J107" s="130">
        <f>I107*(E107+F107+H107)</f>
        <v>1.0880000000000001</v>
      </c>
      <c r="K107" s="29">
        <v>1</v>
      </c>
      <c r="L107" s="28">
        <f>K107*(E107+F107+H107)</f>
        <v>2.72</v>
      </c>
      <c r="M107" s="24">
        <v>6</v>
      </c>
      <c r="N107" s="28">
        <f>+L107-J107</f>
        <v>1.6320000000000001</v>
      </c>
      <c r="O107" s="64">
        <f>+M107*N107*1490000</f>
        <v>14590080.000000002</v>
      </c>
      <c r="P107" s="53">
        <v>2023</v>
      </c>
      <c r="Q107" s="67" t="s">
        <v>104</v>
      </c>
      <c r="R107" s="24" t="s">
        <v>39</v>
      </c>
    </row>
    <row r="108" spans="1:18" s="83" customFormat="1" ht="25.5" x14ac:dyDescent="0.25">
      <c r="A108" s="128"/>
      <c r="B108" s="25" t="s">
        <v>149</v>
      </c>
      <c r="C108" s="26">
        <v>33003</v>
      </c>
      <c r="D108" s="24" t="s">
        <v>24</v>
      </c>
      <c r="E108" s="27">
        <v>2.72</v>
      </c>
      <c r="F108" s="27"/>
      <c r="G108" s="24"/>
      <c r="H108" s="28"/>
      <c r="I108" s="29">
        <v>0.4</v>
      </c>
      <c r="J108" s="130">
        <f>I108*(E108+F108+H108)</f>
        <v>1.0880000000000001</v>
      </c>
      <c r="K108" s="29">
        <v>1</v>
      </c>
      <c r="L108" s="28">
        <f>K108*(E108+F108+H108)</f>
        <v>2.72</v>
      </c>
      <c r="M108" s="24">
        <v>6</v>
      </c>
      <c r="N108" s="28">
        <f>+L108-J108</f>
        <v>1.6320000000000001</v>
      </c>
      <c r="O108" s="64">
        <f>+M108*N108*1800000</f>
        <v>17625600.000000004</v>
      </c>
      <c r="P108" s="53">
        <v>2023</v>
      </c>
      <c r="Q108" s="67" t="s">
        <v>104</v>
      </c>
      <c r="R108" s="24" t="s">
        <v>27</v>
      </c>
    </row>
    <row r="109" spans="1:18" s="138" customFormat="1" ht="27" x14ac:dyDescent="0.25">
      <c r="A109" s="38"/>
      <c r="B109" s="43" t="s">
        <v>150</v>
      </c>
      <c r="C109" s="44"/>
      <c r="D109" s="47"/>
      <c r="E109" s="46"/>
      <c r="F109" s="46"/>
      <c r="G109" s="47"/>
      <c r="H109" s="48"/>
      <c r="I109" s="49"/>
      <c r="J109" s="50"/>
      <c r="K109" s="41"/>
      <c r="L109" s="40"/>
      <c r="M109" s="47">
        <f>SUM(M104:M108)</f>
        <v>24</v>
      </c>
      <c r="N109" s="40"/>
      <c r="O109" s="135">
        <f>SUM(O104:O108)</f>
        <v>60537600</v>
      </c>
      <c r="P109" s="136"/>
      <c r="Q109" s="47"/>
      <c r="R109" s="38"/>
    </row>
    <row r="110" spans="1:18" s="83" customFormat="1" ht="25.5" x14ac:dyDescent="0.25">
      <c r="A110" s="24">
        <v>20</v>
      </c>
      <c r="B110" s="17" t="s">
        <v>23</v>
      </c>
      <c r="C110" s="18">
        <v>30971</v>
      </c>
      <c r="D110" s="21" t="s">
        <v>24</v>
      </c>
      <c r="E110" s="20">
        <v>2.2599999999999998</v>
      </c>
      <c r="F110" s="20"/>
      <c r="G110" s="19"/>
      <c r="H110" s="34"/>
      <c r="I110" s="22">
        <v>0.4</v>
      </c>
      <c r="J110" s="23">
        <f t="shared" si="6"/>
        <v>0.90399999999999991</v>
      </c>
      <c r="K110" s="29">
        <v>1</v>
      </c>
      <c r="L110" s="28">
        <f t="shared" si="7"/>
        <v>2.2599999999999998</v>
      </c>
      <c r="M110" s="19">
        <v>6</v>
      </c>
      <c r="N110" s="28">
        <f t="shared" si="21"/>
        <v>1.3559999999999999</v>
      </c>
      <c r="O110" s="64">
        <f>+N110*M110*1490000</f>
        <v>12122639.999999998</v>
      </c>
      <c r="P110" s="53">
        <v>2022</v>
      </c>
      <c r="Q110" s="19" t="s">
        <v>104</v>
      </c>
      <c r="R110" s="24"/>
    </row>
    <row r="111" spans="1:18" s="133" customFormat="1" ht="51" x14ac:dyDescent="0.25">
      <c r="A111" s="32"/>
      <c r="B111" s="30" t="s">
        <v>23</v>
      </c>
      <c r="C111" s="31">
        <v>30971</v>
      </c>
      <c r="D111" s="34" t="s">
        <v>24</v>
      </c>
      <c r="E111" s="33">
        <v>2.41</v>
      </c>
      <c r="F111" s="33"/>
      <c r="G111" s="32"/>
      <c r="H111" s="34"/>
      <c r="I111" s="35">
        <v>0.4</v>
      </c>
      <c r="J111" s="42">
        <f t="shared" si="6"/>
        <v>0.96400000000000008</v>
      </c>
      <c r="K111" s="35">
        <v>1</v>
      </c>
      <c r="L111" s="34">
        <f t="shared" si="7"/>
        <v>2.41</v>
      </c>
      <c r="M111" s="32">
        <v>3</v>
      </c>
      <c r="N111" s="34">
        <f t="shared" si="21"/>
        <v>1.4460000000000002</v>
      </c>
      <c r="O111" s="63">
        <f>+N111*M111*1490000</f>
        <v>6463620.0000000019</v>
      </c>
      <c r="P111" s="52">
        <v>2022</v>
      </c>
      <c r="Q111" s="19" t="s">
        <v>104</v>
      </c>
      <c r="R111" s="32" t="s">
        <v>25</v>
      </c>
    </row>
    <row r="112" spans="1:18" s="133" customFormat="1" ht="25.5" x14ac:dyDescent="0.25">
      <c r="A112" s="131"/>
      <c r="B112" s="30" t="s">
        <v>23</v>
      </c>
      <c r="C112" s="31">
        <v>30971</v>
      </c>
      <c r="D112" s="34" t="s">
        <v>24</v>
      </c>
      <c r="E112" s="33">
        <v>2.41</v>
      </c>
      <c r="F112" s="33"/>
      <c r="G112" s="32"/>
      <c r="H112" s="34"/>
      <c r="I112" s="35">
        <v>0.4</v>
      </c>
      <c r="J112" s="42">
        <f>I112*(E112+F112+H112)</f>
        <v>0.96400000000000008</v>
      </c>
      <c r="K112" s="35">
        <v>1</v>
      </c>
      <c r="L112" s="34">
        <f>K112*(E112+F112+H112)</f>
        <v>2.41</v>
      </c>
      <c r="M112" s="32">
        <v>3</v>
      </c>
      <c r="N112" s="34">
        <f>+L112-J112</f>
        <v>1.4460000000000002</v>
      </c>
      <c r="O112" s="63">
        <f>+M112*N112*1490000</f>
        <v>6463620.0000000019</v>
      </c>
      <c r="P112" s="52">
        <v>2023</v>
      </c>
      <c r="Q112" s="19" t="s">
        <v>104</v>
      </c>
      <c r="R112" s="32" t="s">
        <v>26</v>
      </c>
    </row>
    <row r="113" spans="1:18" s="83" customFormat="1" ht="25.5" x14ac:dyDescent="0.25">
      <c r="A113" s="128"/>
      <c r="B113" s="25" t="s">
        <v>23</v>
      </c>
      <c r="C113" s="26">
        <v>30971</v>
      </c>
      <c r="D113" s="28" t="s">
        <v>24</v>
      </c>
      <c r="E113" s="27">
        <v>2.41</v>
      </c>
      <c r="F113" s="27"/>
      <c r="G113" s="24"/>
      <c r="H113" s="28"/>
      <c r="I113" s="29">
        <v>0.4</v>
      </c>
      <c r="J113" s="130">
        <f>I113*(E113+F113+H113)</f>
        <v>0.96400000000000008</v>
      </c>
      <c r="K113" s="29">
        <v>1</v>
      </c>
      <c r="L113" s="28">
        <f>K113*(E113+F113+H113)</f>
        <v>2.41</v>
      </c>
      <c r="M113" s="24">
        <v>6</v>
      </c>
      <c r="N113" s="28">
        <f>+L113-J113</f>
        <v>1.4460000000000002</v>
      </c>
      <c r="O113" s="64">
        <f>+M113*N113*1800000</f>
        <v>15616800.000000004</v>
      </c>
      <c r="P113" s="53">
        <v>2023</v>
      </c>
      <c r="Q113" s="19" t="s">
        <v>104</v>
      </c>
      <c r="R113" s="24" t="s">
        <v>27</v>
      </c>
    </row>
    <row r="114" spans="1:18" s="138" customFormat="1" ht="27" x14ac:dyDescent="0.25">
      <c r="A114" s="38"/>
      <c r="B114" s="43" t="s">
        <v>28</v>
      </c>
      <c r="C114" s="44"/>
      <c r="D114" s="45"/>
      <c r="E114" s="46"/>
      <c r="F114" s="46"/>
      <c r="G114" s="47"/>
      <c r="H114" s="48"/>
      <c r="I114" s="49"/>
      <c r="J114" s="50"/>
      <c r="K114" s="41"/>
      <c r="L114" s="40"/>
      <c r="M114" s="47">
        <f>SUM(M110:M113)</f>
        <v>18</v>
      </c>
      <c r="N114" s="40"/>
      <c r="O114" s="135">
        <f>SUM(O110:O113)</f>
        <v>40666680</v>
      </c>
      <c r="P114" s="136"/>
      <c r="Q114" s="47"/>
      <c r="R114" s="38"/>
    </row>
    <row r="115" spans="1:18" s="83" customFormat="1" ht="51" x14ac:dyDescent="0.25">
      <c r="A115" s="24">
        <v>21</v>
      </c>
      <c r="B115" s="17" t="s">
        <v>29</v>
      </c>
      <c r="C115" s="18">
        <v>35522</v>
      </c>
      <c r="D115" s="21" t="s">
        <v>24</v>
      </c>
      <c r="E115" s="20">
        <v>2.2599999999999998</v>
      </c>
      <c r="F115" s="20"/>
      <c r="G115" s="19"/>
      <c r="H115" s="34"/>
      <c r="I115" s="22">
        <v>0.6</v>
      </c>
      <c r="J115" s="23">
        <f t="shared" si="6"/>
        <v>1.3559999999999999</v>
      </c>
      <c r="K115" s="29">
        <v>1</v>
      </c>
      <c r="L115" s="28">
        <f t="shared" si="7"/>
        <v>2.2599999999999998</v>
      </c>
      <c r="M115" s="19">
        <v>6</v>
      </c>
      <c r="N115" s="28">
        <f t="shared" si="21"/>
        <v>0.90399999999999991</v>
      </c>
      <c r="O115" s="64">
        <f>+N115*M115*1490000</f>
        <v>8081759.9999999991</v>
      </c>
      <c r="P115" s="53">
        <v>2022</v>
      </c>
      <c r="Q115" s="19" t="s">
        <v>766</v>
      </c>
      <c r="R115" s="24"/>
    </row>
    <row r="116" spans="1:18" s="133" customFormat="1" ht="51" x14ac:dyDescent="0.25">
      <c r="A116" s="131"/>
      <c r="B116" s="30" t="s">
        <v>29</v>
      </c>
      <c r="C116" s="31">
        <v>35522</v>
      </c>
      <c r="D116" s="34" t="s">
        <v>24</v>
      </c>
      <c r="E116" s="33">
        <v>2.41</v>
      </c>
      <c r="F116" s="33"/>
      <c r="G116" s="32"/>
      <c r="H116" s="34"/>
      <c r="I116" s="35">
        <v>0.6</v>
      </c>
      <c r="J116" s="42">
        <f t="shared" si="6"/>
        <v>1.446</v>
      </c>
      <c r="K116" s="35">
        <v>1</v>
      </c>
      <c r="L116" s="34">
        <f t="shared" si="7"/>
        <v>2.41</v>
      </c>
      <c r="M116" s="32">
        <v>3</v>
      </c>
      <c r="N116" s="34">
        <f t="shared" si="21"/>
        <v>0.96400000000000019</v>
      </c>
      <c r="O116" s="63">
        <f>+N116*M116*1490000</f>
        <v>4309080.0000000009</v>
      </c>
      <c r="P116" s="52">
        <v>2022</v>
      </c>
      <c r="Q116" s="19" t="s">
        <v>766</v>
      </c>
      <c r="R116" s="32" t="s">
        <v>30</v>
      </c>
    </row>
    <row r="117" spans="1:18" s="133" customFormat="1" ht="38.25" x14ac:dyDescent="0.25">
      <c r="A117" s="131"/>
      <c r="B117" s="30" t="s">
        <v>29</v>
      </c>
      <c r="C117" s="31">
        <v>35522</v>
      </c>
      <c r="D117" s="34" t="s">
        <v>24</v>
      </c>
      <c r="E117" s="33">
        <v>2.41</v>
      </c>
      <c r="F117" s="33"/>
      <c r="G117" s="32"/>
      <c r="H117" s="34"/>
      <c r="I117" s="35">
        <v>0.4</v>
      </c>
      <c r="J117" s="42">
        <f t="shared" si="6"/>
        <v>0.96400000000000008</v>
      </c>
      <c r="K117" s="35">
        <v>1</v>
      </c>
      <c r="L117" s="34">
        <f t="shared" si="7"/>
        <v>2.41</v>
      </c>
      <c r="M117" s="32">
        <v>3</v>
      </c>
      <c r="N117" s="34">
        <f t="shared" si="21"/>
        <v>1.4460000000000002</v>
      </c>
      <c r="O117" s="63">
        <f>+N117*M117*1490000</f>
        <v>6463620.0000000019</v>
      </c>
      <c r="P117" s="52">
        <v>2022</v>
      </c>
      <c r="Q117" s="19" t="s">
        <v>104</v>
      </c>
      <c r="R117" s="32" t="s">
        <v>31</v>
      </c>
    </row>
    <row r="118" spans="1:18" s="83" customFormat="1" ht="25.5" x14ac:dyDescent="0.25">
      <c r="A118" s="128"/>
      <c r="B118" s="25" t="s">
        <v>29</v>
      </c>
      <c r="C118" s="26">
        <v>35522</v>
      </c>
      <c r="D118" s="28" t="s">
        <v>24</v>
      </c>
      <c r="E118" s="27">
        <v>2.41</v>
      </c>
      <c r="F118" s="27"/>
      <c r="G118" s="24"/>
      <c r="H118" s="28"/>
      <c r="I118" s="29">
        <v>0.4</v>
      </c>
      <c r="J118" s="130">
        <f>I118*(E118+F118+H118)</f>
        <v>0.96400000000000008</v>
      </c>
      <c r="K118" s="29">
        <v>1</v>
      </c>
      <c r="L118" s="28">
        <f>K118*(E118+F118+H118)</f>
        <v>2.41</v>
      </c>
      <c r="M118" s="24">
        <v>3</v>
      </c>
      <c r="N118" s="28">
        <f>+L118-J118</f>
        <v>1.4460000000000002</v>
      </c>
      <c r="O118" s="64">
        <f>+M118*N118*1490000</f>
        <v>6463620.0000000019</v>
      </c>
      <c r="P118" s="53">
        <v>2023</v>
      </c>
      <c r="Q118" s="19" t="s">
        <v>104</v>
      </c>
      <c r="R118" s="24" t="s">
        <v>32</v>
      </c>
    </row>
    <row r="119" spans="1:18" s="83" customFormat="1" ht="51" x14ac:dyDescent="0.25">
      <c r="A119" s="128"/>
      <c r="B119" s="25" t="s">
        <v>29</v>
      </c>
      <c r="C119" s="26">
        <v>35522</v>
      </c>
      <c r="D119" s="28" t="s">
        <v>24</v>
      </c>
      <c r="E119" s="27">
        <v>2.41</v>
      </c>
      <c r="F119" s="27"/>
      <c r="G119" s="24"/>
      <c r="H119" s="28"/>
      <c r="I119" s="29">
        <v>0.6</v>
      </c>
      <c r="J119" s="130">
        <f>I119*(E119+F119+H119)</f>
        <v>1.446</v>
      </c>
      <c r="K119" s="29">
        <v>1</v>
      </c>
      <c r="L119" s="28">
        <f>K119*(E119+F119+H119)</f>
        <v>2.41</v>
      </c>
      <c r="M119" s="24">
        <v>3</v>
      </c>
      <c r="N119" s="28">
        <f>+L119-J119</f>
        <v>0.96400000000000019</v>
      </c>
      <c r="O119" s="64">
        <f>+M119*N119*1490000</f>
        <v>4309080.0000000009</v>
      </c>
      <c r="P119" s="53">
        <v>2023</v>
      </c>
      <c r="Q119" s="19" t="s">
        <v>766</v>
      </c>
      <c r="R119" s="24" t="s">
        <v>33</v>
      </c>
    </row>
    <row r="120" spans="1:18" s="83" customFormat="1" ht="51" x14ac:dyDescent="0.25">
      <c r="A120" s="128"/>
      <c r="B120" s="30" t="s">
        <v>29</v>
      </c>
      <c r="C120" s="31">
        <v>35522</v>
      </c>
      <c r="D120" s="34" t="s">
        <v>24</v>
      </c>
      <c r="E120" s="33">
        <v>2.41</v>
      </c>
      <c r="F120" s="33"/>
      <c r="G120" s="32"/>
      <c r="H120" s="34"/>
      <c r="I120" s="35">
        <v>0.6</v>
      </c>
      <c r="J120" s="42">
        <f>I120*(E120+F120+H120)</f>
        <v>1.446</v>
      </c>
      <c r="K120" s="35">
        <v>1</v>
      </c>
      <c r="L120" s="34">
        <f>K120*(E120+F120+H120)</f>
        <v>2.41</v>
      </c>
      <c r="M120" s="32">
        <v>3</v>
      </c>
      <c r="N120" s="34">
        <f>+L120-J120</f>
        <v>0.96400000000000019</v>
      </c>
      <c r="O120" s="63">
        <f>+M120*N120*1800000</f>
        <v>5205600.0000000009</v>
      </c>
      <c r="P120" s="52">
        <v>2023</v>
      </c>
      <c r="Q120" s="19" t="s">
        <v>766</v>
      </c>
      <c r="R120" s="24" t="s">
        <v>34</v>
      </c>
    </row>
    <row r="121" spans="1:18" s="133" customFormat="1" ht="38.25" x14ac:dyDescent="0.25">
      <c r="A121" s="131"/>
      <c r="B121" s="30" t="s">
        <v>29</v>
      </c>
      <c r="C121" s="31">
        <v>35522</v>
      </c>
      <c r="D121" s="34" t="s">
        <v>24</v>
      </c>
      <c r="E121" s="33">
        <v>2.41</v>
      </c>
      <c r="F121" s="33"/>
      <c r="G121" s="32"/>
      <c r="H121" s="34"/>
      <c r="I121" s="35">
        <v>0.4</v>
      </c>
      <c r="J121" s="42">
        <f>I121*(E121+F121+H121)</f>
        <v>0.96400000000000008</v>
      </c>
      <c r="K121" s="35">
        <v>1</v>
      </c>
      <c r="L121" s="34">
        <f>K121*(E121+F121+H121)</f>
        <v>2.41</v>
      </c>
      <c r="M121" s="32">
        <v>3</v>
      </c>
      <c r="N121" s="34">
        <f>+L121-J121</f>
        <v>1.4460000000000002</v>
      </c>
      <c r="O121" s="63">
        <f>+M121*N121*1800000</f>
        <v>7808400.0000000019</v>
      </c>
      <c r="P121" s="52">
        <v>2023</v>
      </c>
      <c r="Q121" s="19" t="s">
        <v>104</v>
      </c>
      <c r="R121" s="32" t="s">
        <v>35</v>
      </c>
    </row>
    <row r="122" spans="1:18" s="138" customFormat="1" ht="27" x14ac:dyDescent="0.25">
      <c r="A122" s="134"/>
      <c r="B122" s="43" t="s">
        <v>36</v>
      </c>
      <c r="C122" s="44"/>
      <c r="D122" s="45"/>
      <c r="E122" s="46"/>
      <c r="F122" s="46"/>
      <c r="G122" s="47"/>
      <c r="H122" s="48"/>
      <c r="I122" s="49"/>
      <c r="J122" s="50"/>
      <c r="K122" s="41"/>
      <c r="L122" s="40"/>
      <c r="M122" s="47">
        <f>SUM(M115:M121)</f>
        <v>24</v>
      </c>
      <c r="N122" s="40"/>
      <c r="O122" s="135">
        <f>SUM(O115:O121)</f>
        <v>42641160</v>
      </c>
      <c r="P122" s="136"/>
      <c r="Q122" s="140"/>
      <c r="R122" s="38"/>
    </row>
    <row r="123" spans="1:18" s="83" customFormat="1" ht="51" x14ac:dyDescent="0.25">
      <c r="A123" s="128">
        <v>22</v>
      </c>
      <c r="B123" s="17" t="s">
        <v>151</v>
      </c>
      <c r="C123" s="58">
        <v>33878</v>
      </c>
      <c r="D123" s="19" t="s">
        <v>102</v>
      </c>
      <c r="E123" s="20">
        <v>2.34</v>
      </c>
      <c r="F123" s="20"/>
      <c r="G123" s="19"/>
      <c r="H123" s="34"/>
      <c r="I123" s="22">
        <v>0.6</v>
      </c>
      <c r="J123" s="23">
        <f t="shared" si="6"/>
        <v>1.4039999999999999</v>
      </c>
      <c r="K123" s="29">
        <v>1</v>
      </c>
      <c r="L123" s="28">
        <f t="shared" si="7"/>
        <v>2.34</v>
      </c>
      <c r="M123" s="19">
        <v>1</v>
      </c>
      <c r="N123" s="28">
        <f t="shared" si="21"/>
        <v>0.93599999999999994</v>
      </c>
      <c r="O123" s="64">
        <f>+N123*M123*1490000</f>
        <v>1394640</v>
      </c>
      <c r="P123" s="53">
        <v>2022</v>
      </c>
      <c r="Q123" s="19" t="s">
        <v>766</v>
      </c>
      <c r="R123" s="24"/>
    </row>
    <row r="124" spans="1:18" s="133" customFormat="1" ht="51" x14ac:dyDescent="0.25">
      <c r="A124" s="131"/>
      <c r="B124" s="30" t="s">
        <v>151</v>
      </c>
      <c r="C124" s="55">
        <v>33878</v>
      </c>
      <c r="D124" s="32" t="s">
        <v>102</v>
      </c>
      <c r="E124" s="33">
        <v>2.67</v>
      </c>
      <c r="F124" s="33"/>
      <c r="G124" s="32"/>
      <c r="H124" s="34"/>
      <c r="I124" s="35">
        <v>0.6</v>
      </c>
      <c r="J124" s="42">
        <f t="shared" si="6"/>
        <v>1.6019999999999999</v>
      </c>
      <c r="K124" s="35">
        <v>1</v>
      </c>
      <c r="L124" s="34">
        <f t="shared" si="7"/>
        <v>2.67</v>
      </c>
      <c r="M124" s="32">
        <v>11</v>
      </c>
      <c r="N124" s="34">
        <f t="shared" si="21"/>
        <v>1.0680000000000001</v>
      </c>
      <c r="O124" s="63">
        <f>+N124*M124*1490000</f>
        <v>17504520</v>
      </c>
      <c r="P124" s="52">
        <v>2022</v>
      </c>
      <c r="Q124" s="19" t="s">
        <v>766</v>
      </c>
      <c r="R124" s="32" t="s">
        <v>129</v>
      </c>
    </row>
    <row r="125" spans="1:18" s="83" customFormat="1" ht="51" x14ac:dyDescent="0.25">
      <c r="A125" s="128"/>
      <c r="B125" s="25" t="s">
        <v>151</v>
      </c>
      <c r="C125" s="56">
        <v>33878</v>
      </c>
      <c r="D125" s="24" t="s">
        <v>102</v>
      </c>
      <c r="E125" s="27">
        <v>2.67</v>
      </c>
      <c r="F125" s="27"/>
      <c r="G125" s="24"/>
      <c r="H125" s="28"/>
      <c r="I125" s="29">
        <v>0.6</v>
      </c>
      <c r="J125" s="130">
        <f>I125*(E125+F125+H125)</f>
        <v>1.6019999999999999</v>
      </c>
      <c r="K125" s="29">
        <v>1</v>
      </c>
      <c r="L125" s="28">
        <f>K125*(E125+F125+H125)</f>
        <v>2.67</v>
      </c>
      <c r="M125" s="24">
        <v>6</v>
      </c>
      <c r="N125" s="28">
        <f>+L125-J125</f>
        <v>1.0680000000000001</v>
      </c>
      <c r="O125" s="64">
        <f>+M125*N125*1490000</f>
        <v>9547920</v>
      </c>
      <c r="P125" s="53">
        <v>2023</v>
      </c>
      <c r="Q125" s="19" t="s">
        <v>766</v>
      </c>
      <c r="R125" s="24" t="s">
        <v>39</v>
      </c>
    </row>
    <row r="126" spans="1:18" s="83" customFormat="1" ht="51" x14ac:dyDescent="0.25">
      <c r="A126" s="128"/>
      <c r="B126" s="25" t="s">
        <v>151</v>
      </c>
      <c r="C126" s="56">
        <v>33878</v>
      </c>
      <c r="D126" s="24" t="s">
        <v>102</v>
      </c>
      <c r="E126" s="27">
        <v>2.67</v>
      </c>
      <c r="F126" s="27"/>
      <c r="G126" s="24"/>
      <c r="H126" s="28"/>
      <c r="I126" s="29">
        <v>0.6</v>
      </c>
      <c r="J126" s="130">
        <f>I126*(E126+F126+H126)</f>
        <v>1.6019999999999999</v>
      </c>
      <c r="K126" s="29">
        <v>1</v>
      </c>
      <c r="L126" s="28">
        <f>K126*(E126+F126+H126)</f>
        <v>2.67</v>
      </c>
      <c r="M126" s="24">
        <v>6</v>
      </c>
      <c r="N126" s="28">
        <f>+L126-J126</f>
        <v>1.0680000000000001</v>
      </c>
      <c r="O126" s="64">
        <f>+M126*N126*1800000</f>
        <v>11534400</v>
      </c>
      <c r="P126" s="53">
        <v>2023</v>
      </c>
      <c r="Q126" s="19" t="s">
        <v>766</v>
      </c>
      <c r="R126" s="24" t="s">
        <v>27</v>
      </c>
    </row>
    <row r="127" spans="1:18" s="138" customFormat="1" ht="27" x14ac:dyDescent="0.25">
      <c r="A127" s="134"/>
      <c r="B127" s="43" t="s">
        <v>152</v>
      </c>
      <c r="C127" s="57"/>
      <c r="D127" s="47"/>
      <c r="E127" s="46"/>
      <c r="F127" s="46"/>
      <c r="G127" s="47"/>
      <c r="H127" s="48"/>
      <c r="I127" s="49"/>
      <c r="J127" s="50"/>
      <c r="K127" s="41"/>
      <c r="L127" s="40"/>
      <c r="M127" s="47">
        <f>SUM(M123:M126)</f>
        <v>24</v>
      </c>
      <c r="N127" s="40"/>
      <c r="O127" s="135">
        <f>SUM(O123:O126)</f>
        <v>39981480</v>
      </c>
      <c r="P127" s="136"/>
      <c r="Q127" s="140"/>
      <c r="R127" s="38"/>
    </row>
    <row r="128" spans="1:18" s="139" customFormat="1" ht="76.5" x14ac:dyDescent="0.25">
      <c r="A128" s="141">
        <v>23</v>
      </c>
      <c r="B128" s="17" t="s">
        <v>153</v>
      </c>
      <c r="C128" s="58">
        <v>35634</v>
      </c>
      <c r="D128" s="19" t="s">
        <v>102</v>
      </c>
      <c r="E128" s="20">
        <f>2.34*85%</f>
        <v>1.9889999999999999</v>
      </c>
      <c r="F128" s="20"/>
      <c r="G128" s="19"/>
      <c r="H128" s="21"/>
      <c r="I128" s="22">
        <v>0.6</v>
      </c>
      <c r="J128" s="23">
        <f>I128*(E128+F128+H128)</f>
        <v>1.1933999999999998</v>
      </c>
      <c r="K128" s="22">
        <v>1</v>
      </c>
      <c r="L128" s="21">
        <f>K128*(E128+F128+H128)</f>
        <v>1.9889999999999999</v>
      </c>
      <c r="M128" s="19">
        <v>5</v>
      </c>
      <c r="N128" s="21">
        <f>+L128-J128</f>
        <v>0.79560000000000008</v>
      </c>
      <c r="O128" s="66">
        <f>+M128*N128*1490000</f>
        <v>5927220.0000000009</v>
      </c>
      <c r="P128" s="51">
        <v>2023</v>
      </c>
      <c r="Q128" s="19" t="s">
        <v>766</v>
      </c>
      <c r="R128" s="19" t="s">
        <v>789</v>
      </c>
    </row>
    <row r="129" spans="1:18" s="139" customFormat="1" ht="51" x14ac:dyDescent="0.25">
      <c r="A129" s="141"/>
      <c r="B129" s="17" t="s">
        <v>153</v>
      </c>
      <c r="C129" s="58">
        <v>35634</v>
      </c>
      <c r="D129" s="19" t="s">
        <v>102</v>
      </c>
      <c r="E129" s="20">
        <v>2.34</v>
      </c>
      <c r="F129" s="20"/>
      <c r="G129" s="19"/>
      <c r="H129" s="21"/>
      <c r="I129" s="22">
        <v>0.6</v>
      </c>
      <c r="J129" s="23">
        <f>I129*(E129+F129+H129)</f>
        <v>1.4039999999999999</v>
      </c>
      <c r="K129" s="22">
        <v>1</v>
      </c>
      <c r="L129" s="21">
        <f>K129*(E129+F129+H129)</f>
        <v>2.34</v>
      </c>
      <c r="M129" s="19">
        <v>1</v>
      </c>
      <c r="N129" s="21">
        <f>+L129-J129</f>
        <v>0.93599999999999994</v>
      </c>
      <c r="O129" s="66">
        <f>+M129*N129*1800000</f>
        <v>1684800</v>
      </c>
      <c r="P129" s="51">
        <v>2023</v>
      </c>
      <c r="Q129" s="19" t="s">
        <v>766</v>
      </c>
      <c r="R129" s="19" t="s">
        <v>790</v>
      </c>
    </row>
    <row r="130" spans="1:18" s="143" customFormat="1" ht="40.5" x14ac:dyDescent="0.25">
      <c r="A130" s="142"/>
      <c r="B130" s="43" t="s">
        <v>154</v>
      </c>
      <c r="C130" s="57"/>
      <c r="D130" s="47"/>
      <c r="E130" s="46"/>
      <c r="F130" s="46"/>
      <c r="G130" s="47"/>
      <c r="H130" s="45"/>
      <c r="I130" s="49"/>
      <c r="J130" s="50"/>
      <c r="K130" s="49"/>
      <c r="L130" s="45"/>
      <c r="M130" s="47">
        <f>SUM(M128:M129)</f>
        <v>6</v>
      </c>
      <c r="N130" s="45"/>
      <c r="O130" s="65">
        <f>SUM(O128:O129)</f>
        <v>7612020.0000000009</v>
      </c>
      <c r="P130" s="54"/>
      <c r="Q130" s="140"/>
      <c r="R130" s="47"/>
    </row>
    <row r="131" spans="1:18" s="83" customFormat="1" ht="51" x14ac:dyDescent="0.25">
      <c r="A131" s="128">
        <v>24</v>
      </c>
      <c r="B131" s="17" t="s">
        <v>155</v>
      </c>
      <c r="C131" s="18">
        <v>30188</v>
      </c>
      <c r="D131" s="51" t="s">
        <v>24</v>
      </c>
      <c r="E131" s="20">
        <v>3.26</v>
      </c>
      <c r="F131" s="20"/>
      <c r="G131" s="19"/>
      <c r="H131" s="34"/>
      <c r="I131" s="22">
        <v>0.6</v>
      </c>
      <c r="J131" s="23">
        <f t="shared" si="6"/>
        <v>1.9559999999999997</v>
      </c>
      <c r="K131" s="29">
        <v>1</v>
      </c>
      <c r="L131" s="28">
        <f t="shared" si="7"/>
        <v>3.26</v>
      </c>
      <c r="M131" s="19">
        <v>1</v>
      </c>
      <c r="N131" s="28">
        <f t="shared" si="21"/>
        <v>1.304</v>
      </c>
      <c r="O131" s="64">
        <f>+N131*M131*1490000</f>
        <v>1942960</v>
      </c>
      <c r="P131" s="53">
        <v>2022</v>
      </c>
      <c r="Q131" s="19" t="s">
        <v>766</v>
      </c>
      <c r="R131" s="24"/>
    </row>
    <row r="132" spans="1:18" s="133" customFormat="1" ht="51" x14ac:dyDescent="0.25">
      <c r="A132" s="131"/>
      <c r="B132" s="30" t="s">
        <v>155</v>
      </c>
      <c r="C132" s="31">
        <v>30188</v>
      </c>
      <c r="D132" s="52" t="s">
        <v>24</v>
      </c>
      <c r="E132" s="33">
        <v>3.46</v>
      </c>
      <c r="F132" s="33"/>
      <c r="G132" s="32"/>
      <c r="H132" s="34"/>
      <c r="I132" s="35">
        <v>0.6</v>
      </c>
      <c r="J132" s="42">
        <f t="shared" si="6"/>
        <v>2.0760000000000001</v>
      </c>
      <c r="K132" s="35">
        <v>1</v>
      </c>
      <c r="L132" s="34">
        <f t="shared" si="7"/>
        <v>3.46</v>
      </c>
      <c r="M132" s="32">
        <v>5</v>
      </c>
      <c r="N132" s="34">
        <f t="shared" si="21"/>
        <v>1.3839999999999999</v>
      </c>
      <c r="O132" s="63">
        <f>+N132*M132*1490000</f>
        <v>10310800</v>
      </c>
      <c r="P132" s="52">
        <v>2022</v>
      </c>
      <c r="Q132" s="19" t="s">
        <v>766</v>
      </c>
      <c r="R132" s="32" t="s">
        <v>50</v>
      </c>
    </row>
    <row r="133" spans="1:18" s="133" customFormat="1" ht="51" x14ac:dyDescent="0.25">
      <c r="A133" s="131"/>
      <c r="B133" s="30" t="s">
        <v>155</v>
      </c>
      <c r="C133" s="31">
        <v>30188</v>
      </c>
      <c r="D133" s="52" t="s">
        <v>24</v>
      </c>
      <c r="E133" s="33">
        <v>3.65</v>
      </c>
      <c r="F133" s="33"/>
      <c r="G133" s="32"/>
      <c r="H133" s="34"/>
      <c r="I133" s="35">
        <v>0.6</v>
      </c>
      <c r="J133" s="42">
        <f t="shared" si="6"/>
        <v>2.19</v>
      </c>
      <c r="K133" s="35">
        <v>1</v>
      </c>
      <c r="L133" s="34">
        <f t="shared" si="7"/>
        <v>3.65</v>
      </c>
      <c r="M133" s="32">
        <v>6</v>
      </c>
      <c r="N133" s="34">
        <f t="shared" si="21"/>
        <v>1.46</v>
      </c>
      <c r="O133" s="63">
        <f>+N133*M133*1490000</f>
        <v>13052400</v>
      </c>
      <c r="P133" s="52">
        <v>2022</v>
      </c>
      <c r="Q133" s="19" t="s">
        <v>766</v>
      </c>
      <c r="R133" s="32" t="s">
        <v>38</v>
      </c>
    </row>
    <row r="134" spans="1:18" s="83" customFormat="1" ht="51" x14ac:dyDescent="0.25">
      <c r="A134" s="128"/>
      <c r="B134" s="25" t="s">
        <v>155</v>
      </c>
      <c r="C134" s="26">
        <v>30188</v>
      </c>
      <c r="D134" s="53" t="s">
        <v>24</v>
      </c>
      <c r="E134" s="27">
        <v>3.65</v>
      </c>
      <c r="F134" s="27"/>
      <c r="G134" s="24"/>
      <c r="H134" s="28"/>
      <c r="I134" s="29">
        <v>0.6</v>
      </c>
      <c r="J134" s="130">
        <f>I134*(E134+F134+H134)</f>
        <v>2.19</v>
      </c>
      <c r="K134" s="29">
        <v>1</v>
      </c>
      <c r="L134" s="28">
        <f>K134*(E134+F134+H134)</f>
        <v>3.65</v>
      </c>
      <c r="M134" s="24">
        <v>6</v>
      </c>
      <c r="N134" s="28">
        <f>+L134-J134</f>
        <v>1.46</v>
      </c>
      <c r="O134" s="64">
        <f>+M134*N134*1490000</f>
        <v>13052400</v>
      </c>
      <c r="P134" s="53">
        <v>2023</v>
      </c>
      <c r="Q134" s="19" t="s">
        <v>766</v>
      </c>
      <c r="R134" s="24" t="s">
        <v>39</v>
      </c>
    </row>
    <row r="135" spans="1:18" s="83" customFormat="1" ht="51" x14ac:dyDescent="0.25">
      <c r="A135" s="128"/>
      <c r="B135" s="25" t="s">
        <v>155</v>
      </c>
      <c r="C135" s="26">
        <v>30188</v>
      </c>
      <c r="D135" s="53" t="s">
        <v>24</v>
      </c>
      <c r="E135" s="27">
        <v>3.65</v>
      </c>
      <c r="F135" s="27"/>
      <c r="G135" s="24"/>
      <c r="H135" s="28"/>
      <c r="I135" s="29">
        <v>0.6</v>
      </c>
      <c r="J135" s="130">
        <f>I135*(E135+F135+H135)</f>
        <v>2.19</v>
      </c>
      <c r="K135" s="29">
        <v>1</v>
      </c>
      <c r="L135" s="28">
        <f>K135*(E135+F135+H135)</f>
        <v>3.65</v>
      </c>
      <c r="M135" s="24">
        <v>6</v>
      </c>
      <c r="N135" s="28">
        <f>+L135-J135</f>
        <v>1.46</v>
      </c>
      <c r="O135" s="64">
        <f>+M135*N135*1800000</f>
        <v>15768000</v>
      </c>
      <c r="P135" s="53">
        <v>2023</v>
      </c>
      <c r="Q135" s="19" t="s">
        <v>766</v>
      </c>
      <c r="R135" s="24" t="s">
        <v>27</v>
      </c>
    </row>
    <row r="136" spans="1:18" s="138" customFormat="1" ht="27" x14ac:dyDescent="0.25">
      <c r="A136" s="134"/>
      <c r="B136" s="43" t="s">
        <v>156</v>
      </c>
      <c r="C136" s="44"/>
      <c r="D136" s="54"/>
      <c r="E136" s="46"/>
      <c r="F136" s="46"/>
      <c r="G136" s="47"/>
      <c r="H136" s="48"/>
      <c r="I136" s="49"/>
      <c r="J136" s="50"/>
      <c r="K136" s="41"/>
      <c r="L136" s="40"/>
      <c r="M136" s="47">
        <f>SUM(M131:M135)</f>
        <v>24</v>
      </c>
      <c r="N136" s="40"/>
      <c r="O136" s="135">
        <f>SUM(O131:O135)</f>
        <v>54126560</v>
      </c>
      <c r="P136" s="136"/>
      <c r="Q136" s="140"/>
      <c r="R136" s="38"/>
    </row>
    <row r="137" spans="1:18" s="133" customFormat="1" ht="51" x14ac:dyDescent="0.25">
      <c r="A137" s="131">
        <v>25</v>
      </c>
      <c r="B137" s="30" t="s">
        <v>157</v>
      </c>
      <c r="C137" s="31">
        <v>32744</v>
      </c>
      <c r="D137" s="32" t="s">
        <v>24</v>
      </c>
      <c r="E137" s="33">
        <v>2.86</v>
      </c>
      <c r="F137" s="33"/>
      <c r="G137" s="32"/>
      <c r="H137" s="34"/>
      <c r="I137" s="35">
        <v>0.6</v>
      </c>
      <c r="J137" s="42">
        <f t="shared" si="6"/>
        <v>1.716</v>
      </c>
      <c r="K137" s="35">
        <v>1</v>
      </c>
      <c r="L137" s="34">
        <f t="shared" si="7"/>
        <v>2.86</v>
      </c>
      <c r="M137" s="32">
        <v>5</v>
      </c>
      <c r="N137" s="34">
        <f t="shared" si="21"/>
        <v>1.1439999999999999</v>
      </c>
      <c r="O137" s="63">
        <f>+N137*M137*1490000</f>
        <v>8522800</v>
      </c>
      <c r="P137" s="52">
        <v>2022</v>
      </c>
      <c r="Q137" s="19" t="s">
        <v>766</v>
      </c>
      <c r="R137" s="32" t="s">
        <v>158</v>
      </c>
    </row>
    <row r="138" spans="1:18" s="133" customFormat="1" ht="51" x14ac:dyDescent="0.25">
      <c r="A138" s="131"/>
      <c r="B138" s="30" t="s">
        <v>157</v>
      </c>
      <c r="C138" s="31">
        <v>32744</v>
      </c>
      <c r="D138" s="32" t="s">
        <v>24</v>
      </c>
      <c r="E138" s="33">
        <v>3.03</v>
      </c>
      <c r="F138" s="33"/>
      <c r="G138" s="32"/>
      <c r="H138" s="34"/>
      <c r="I138" s="35">
        <v>0.6</v>
      </c>
      <c r="J138" s="42">
        <f t="shared" si="6"/>
        <v>1.8179999999999998</v>
      </c>
      <c r="K138" s="35">
        <v>1</v>
      </c>
      <c r="L138" s="34">
        <f t="shared" si="7"/>
        <v>3.03</v>
      </c>
      <c r="M138" s="32">
        <v>6</v>
      </c>
      <c r="N138" s="34">
        <f t="shared" si="21"/>
        <v>1.212</v>
      </c>
      <c r="O138" s="63">
        <f>+N138*M138*1490000</f>
        <v>10835280</v>
      </c>
      <c r="P138" s="52">
        <v>2022</v>
      </c>
      <c r="Q138" s="19" t="s">
        <v>766</v>
      </c>
      <c r="R138" s="32" t="s">
        <v>38</v>
      </c>
    </row>
    <row r="139" spans="1:18" s="83" customFormat="1" ht="51" x14ac:dyDescent="0.25">
      <c r="A139" s="128"/>
      <c r="B139" s="25" t="s">
        <v>157</v>
      </c>
      <c r="C139" s="26">
        <v>32744</v>
      </c>
      <c r="D139" s="24" t="s">
        <v>24</v>
      </c>
      <c r="E139" s="27">
        <v>3.03</v>
      </c>
      <c r="F139" s="27"/>
      <c r="G139" s="24"/>
      <c r="H139" s="28"/>
      <c r="I139" s="29">
        <v>0.6</v>
      </c>
      <c r="J139" s="130">
        <f>I139*(E139+F139+H139)</f>
        <v>1.8179999999999998</v>
      </c>
      <c r="K139" s="29">
        <v>1</v>
      </c>
      <c r="L139" s="28">
        <f>K139*(E139+F139+H139)</f>
        <v>3.03</v>
      </c>
      <c r="M139" s="24">
        <v>6</v>
      </c>
      <c r="N139" s="28">
        <f>+L139-J139</f>
        <v>1.212</v>
      </c>
      <c r="O139" s="64">
        <f>+M139*N139*1490000</f>
        <v>10835280</v>
      </c>
      <c r="P139" s="53">
        <v>2023</v>
      </c>
      <c r="Q139" s="19" t="s">
        <v>766</v>
      </c>
      <c r="R139" s="24" t="s">
        <v>39</v>
      </c>
    </row>
    <row r="140" spans="1:18" s="83" customFormat="1" ht="51" x14ac:dyDescent="0.25">
      <c r="A140" s="128"/>
      <c r="B140" s="25" t="s">
        <v>157</v>
      </c>
      <c r="C140" s="26">
        <v>32744</v>
      </c>
      <c r="D140" s="24" t="s">
        <v>24</v>
      </c>
      <c r="E140" s="27">
        <v>3.03</v>
      </c>
      <c r="F140" s="27"/>
      <c r="G140" s="24"/>
      <c r="H140" s="28"/>
      <c r="I140" s="29">
        <v>0.6</v>
      </c>
      <c r="J140" s="130">
        <f>I140*(E140+F140+H140)</f>
        <v>1.8179999999999998</v>
      </c>
      <c r="K140" s="29">
        <v>1</v>
      </c>
      <c r="L140" s="28">
        <f>K140*(E140+F140+H140)</f>
        <v>3.03</v>
      </c>
      <c r="M140" s="24">
        <v>6</v>
      </c>
      <c r="N140" s="28">
        <f>+L140-J140</f>
        <v>1.212</v>
      </c>
      <c r="O140" s="64">
        <f>+M140*N140*1800000</f>
        <v>13089600</v>
      </c>
      <c r="P140" s="53">
        <v>2023</v>
      </c>
      <c r="Q140" s="19" t="s">
        <v>766</v>
      </c>
      <c r="R140" s="24" t="s">
        <v>27</v>
      </c>
    </row>
    <row r="141" spans="1:18" s="138" customFormat="1" ht="27" x14ac:dyDescent="0.25">
      <c r="A141" s="134"/>
      <c r="B141" s="43" t="s">
        <v>159</v>
      </c>
      <c r="C141" s="44"/>
      <c r="D141" s="47"/>
      <c r="E141" s="46"/>
      <c r="F141" s="46"/>
      <c r="G141" s="47"/>
      <c r="H141" s="48"/>
      <c r="I141" s="49"/>
      <c r="J141" s="50"/>
      <c r="K141" s="41"/>
      <c r="L141" s="40"/>
      <c r="M141" s="47">
        <f>SUM(M137:M140)</f>
        <v>23</v>
      </c>
      <c r="N141" s="40"/>
      <c r="O141" s="135">
        <f>SUM(O137:O140)</f>
        <v>43282960</v>
      </c>
      <c r="P141" s="136"/>
      <c r="Q141" s="140"/>
      <c r="R141" s="38"/>
    </row>
    <row r="142" spans="1:18" s="83" customFormat="1" ht="51" x14ac:dyDescent="0.25">
      <c r="A142" s="128">
        <v>26</v>
      </c>
      <c r="B142" s="17" t="s">
        <v>160</v>
      </c>
      <c r="C142" s="18">
        <v>33572</v>
      </c>
      <c r="D142" s="19" t="s">
        <v>64</v>
      </c>
      <c r="E142" s="20">
        <v>2.67</v>
      </c>
      <c r="F142" s="20"/>
      <c r="G142" s="19"/>
      <c r="H142" s="34"/>
      <c r="I142" s="22">
        <v>0.6</v>
      </c>
      <c r="J142" s="23">
        <f t="shared" si="6"/>
        <v>1.6019999999999999</v>
      </c>
      <c r="K142" s="29">
        <v>1</v>
      </c>
      <c r="L142" s="28">
        <f t="shared" si="7"/>
        <v>2.67</v>
      </c>
      <c r="M142" s="19">
        <v>5</v>
      </c>
      <c r="N142" s="28">
        <f t="shared" si="21"/>
        <v>1.0680000000000001</v>
      </c>
      <c r="O142" s="64">
        <f>+N142*M142*1490000</f>
        <v>7956600</v>
      </c>
      <c r="P142" s="53">
        <v>2022</v>
      </c>
      <c r="Q142" s="19" t="s">
        <v>766</v>
      </c>
      <c r="R142" s="24"/>
    </row>
    <row r="143" spans="1:18" s="133" customFormat="1" ht="63.75" x14ac:dyDescent="0.25">
      <c r="A143" s="131"/>
      <c r="B143" s="30" t="s">
        <v>160</v>
      </c>
      <c r="C143" s="31">
        <v>33572</v>
      </c>
      <c r="D143" s="32" t="s">
        <v>64</v>
      </c>
      <c r="E143" s="33">
        <v>3</v>
      </c>
      <c r="F143" s="33"/>
      <c r="G143" s="32"/>
      <c r="H143" s="34"/>
      <c r="I143" s="35">
        <v>0.6</v>
      </c>
      <c r="J143" s="42">
        <f t="shared" si="6"/>
        <v>1.7999999999999998</v>
      </c>
      <c r="K143" s="35">
        <v>1</v>
      </c>
      <c r="L143" s="34">
        <f t="shared" si="7"/>
        <v>3</v>
      </c>
      <c r="M143" s="32">
        <v>6</v>
      </c>
      <c r="N143" s="34">
        <f t="shared" si="21"/>
        <v>1.2000000000000002</v>
      </c>
      <c r="O143" s="63">
        <f>+N143*M143*1490000</f>
        <v>10728000.000000002</v>
      </c>
      <c r="P143" s="52">
        <v>2022</v>
      </c>
      <c r="Q143" s="19" t="s">
        <v>766</v>
      </c>
      <c r="R143" s="32" t="s">
        <v>161</v>
      </c>
    </row>
    <row r="144" spans="1:18" s="133" customFormat="1" ht="63.75" x14ac:dyDescent="0.25">
      <c r="A144" s="131"/>
      <c r="B144" s="30" t="s">
        <v>160</v>
      </c>
      <c r="C144" s="31">
        <v>33572</v>
      </c>
      <c r="D144" s="32" t="s">
        <v>64</v>
      </c>
      <c r="E144" s="33">
        <v>3</v>
      </c>
      <c r="F144" s="33"/>
      <c r="G144" s="32"/>
      <c r="H144" s="34"/>
      <c r="I144" s="35">
        <v>0.6</v>
      </c>
      <c r="J144" s="42">
        <f t="shared" si="6"/>
        <v>1.7999999999999998</v>
      </c>
      <c r="K144" s="35">
        <v>1</v>
      </c>
      <c r="L144" s="34">
        <f t="shared" si="7"/>
        <v>3</v>
      </c>
      <c r="M144" s="32">
        <v>0</v>
      </c>
      <c r="N144" s="34">
        <f t="shared" si="21"/>
        <v>1.2000000000000002</v>
      </c>
      <c r="O144" s="63">
        <f>+N144*M144*1490000</f>
        <v>0</v>
      </c>
      <c r="P144" s="52">
        <v>2023</v>
      </c>
      <c r="Q144" s="19" t="s">
        <v>766</v>
      </c>
      <c r="R144" s="32" t="s">
        <v>162</v>
      </c>
    </row>
    <row r="145" spans="1:18" s="138" customFormat="1" ht="27" x14ac:dyDescent="0.25">
      <c r="A145" s="134"/>
      <c r="B145" s="43" t="s">
        <v>163</v>
      </c>
      <c r="C145" s="44"/>
      <c r="D145" s="47"/>
      <c r="E145" s="46"/>
      <c r="F145" s="46"/>
      <c r="G145" s="47"/>
      <c r="H145" s="48"/>
      <c r="I145" s="49"/>
      <c r="J145" s="50"/>
      <c r="K145" s="41"/>
      <c r="L145" s="40"/>
      <c r="M145" s="47">
        <f>SUM(M142:M144)</f>
        <v>11</v>
      </c>
      <c r="N145" s="40"/>
      <c r="O145" s="135">
        <f>SUM(O142:O144)</f>
        <v>18684600</v>
      </c>
      <c r="P145" s="136"/>
      <c r="Q145" s="140"/>
      <c r="R145" s="38"/>
    </row>
    <row r="146" spans="1:18" s="83" customFormat="1" ht="51" x14ac:dyDescent="0.25">
      <c r="A146" s="128">
        <v>27</v>
      </c>
      <c r="B146" s="17" t="s">
        <v>164</v>
      </c>
      <c r="C146" s="59">
        <v>30541</v>
      </c>
      <c r="D146" s="51" t="s">
        <v>24</v>
      </c>
      <c r="E146" s="20">
        <v>3.06</v>
      </c>
      <c r="F146" s="20"/>
      <c r="G146" s="19"/>
      <c r="H146" s="34"/>
      <c r="I146" s="22">
        <v>0.6</v>
      </c>
      <c r="J146" s="23">
        <f t="shared" si="6"/>
        <v>1.8359999999999999</v>
      </c>
      <c r="K146" s="29">
        <v>1</v>
      </c>
      <c r="L146" s="28">
        <f t="shared" si="7"/>
        <v>3.06</v>
      </c>
      <c r="M146" s="19">
        <v>6</v>
      </c>
      <c r="N146" s="28">
        <f t="shared" si="21"/>
        <v>1.2240000000000002</v>
      </c>
      <c r="O146" s="64">
        <f>+N146*M146*1490000</f>
        <v>10942560.000000002</v>
      </c>
      <c r="P146" s="53">
        <v>2022</v>
      </c>
      <c r="Q146" s="129" t="s">
        <v>766</v>
      </c>
      <c r="R146" s="24"/>
    </row>
    <row r="147" spans="1:18" s="133" customFormat="1" ht="51" x14ac:dyDescent="0.25">
      <c r="A147" s="131"/>
      <c r="B147" s="30" t="s">
        <v>164</v>
      </c>
      <c r="C147" s="60">
        <v>30541</v>
      </c>
      <c r="D147" s="52" t="s">
        <v>24</v>
      </c>
      <c r="E147" s="33">
        <v>3.34</v>
      </c>
      <c r="F147" s="33"/>
      <c r="G147" s="32"/>
      <c r="H147" s="34"/>
      <c r="I147" s="35">
        <v>0.6</v>
      </c>
      <c r="J147" s="42">
        <f t="shared" si="6"/>
        <v>2.004</v>
      </c>
      <c r="K147" s="35">
        <v>1</v>
      </c>
      <c r="L147" s="34">
        <f t="shared" si="7"/>
        <v>3.34</v>
      </c>
      <c r="M147" s="32">
        <v>6</v>
      </c>
      <c r="N147" s="34">
        <f t="shared" si="21"/>
        <v>1.3359999999999999</v>
      </c>
      <c r="O147" s="63">
        <f>+N147*M147*1490000</f>
        <v>11943839.999999998</v>
      </c>
      <c r="P147" s="52">
        <v>2022</v>
      </c>
      <c r="Q147" s="132" t="s">
        <v>766</v>
      </c>
      <c r="R147" s="32" t="s">
        <v>38</v>
      </c>
    </row>
    <row r="148" spans="1:18" s="83" customFormat="1" ht="51" x14ac:dyDescent="0.25">
      <c r="A148" s="128"/>
      <c r="B148" s="25" t="s">
        <v>164</v>
      </c>
      <c r="C148" s="61">
        <v>30541</v>
      </c>
      <c r="D148" s="53" t="s">
        <v>24</v>
      </c>
      <c r="E148" s="27">
        <v>3.34</v>
      </c>
      <c r="F148" s="27"/>
      <c r="G148" s="24"/>
      <c r="H148" s="28"/>
      <c r="I148" s="29">
        <v>0.6</v>
      </c>
      <c r="J148" s="130">
        <f>I148*(E148+F148+H148)</f>
        <v>2.004</v>
      </c>
      <c r="K148" s="29">
        <v>1</v>
      </c>
      <c r="L148" s="28">
        <f>K148*(E148+F148+H148)</f>
        <v>3.34</v>
      </c>
      <c r="M148" s="24">
        <v>6</v>
      </c>
      <c r="N148" s="28">
        <f>+L148-J148</f>
        <v>1.3359999999999999</v>
      </c>
      <c r="O148" s="64">
        <f>+M148*N148*1490000</f>
        <v>11943839.999999998</v>
      </c>
      <c r="P148" s="53">
        <v>2023</v>
      </c>
      <c r="Q148" s="67" t="s">
        <v>766</v>
      </c>
      <c r="R148" s="24" t="s">
        <v>39</v>
      </c>
    </row>
    <row r="149" spans="1:18" s="83" customFormat="1" ht="51" x14ac:dyDescent="0.25">
      <c r="A149" s="128"/>
      <c r="B149" s="25" t="s">
        <v>164</v>
      </c>
      <c r="C149" s="61">
        <v>30541</v>
      </c>
      <c r="D149" s="53" t="s">
        <v>24</v>
      </c>
      <c r="E149" s="27">
        <v>3.34</v>
      </c>
      <c r="F149" s="27"/>
      <c r="G149" s="24"/>
      <c r="H149" s="28"/>
      <c r="I149" s="29">
        <v>0.6</v>
      </c>
      <c r="J149" s="130">
        <f>I149*(E149+F149+H149)</f>
        <v>2.004</v>
      </c>
      <c r="K149" s="29">
        <v>1</v>
      </c>
      <c r="L149" s="28">
        <f>K149*(E149+F149+H149)</f>
        <v>3.34</v>
      </c>
      <c r="M149" s="24">
        <v>6</v>
      </c>
      <c r="N149" s="28">
        <f>+L149-J149</f>
        <v>1.3359999999999999</v>
      </c>
      <c r="O149" s="64">
        <f>+M149*N149*1800000</f>
        <v>14428799.999999996</v>
      </c>
      <c r="P149" s="53">
        <v>2023</v>
      </c>
      <c r="Q149" s="67" t="s">
        <v>766</v>
      </c>
      <c r="R149" s="24" t="s">
        <v>27</v>
      </c>
    </row>
    <row r="150" spans="1:18" s="138" customFormat="1" ht="27" x14ac:dyDescent="0.25">
      <c r="A150" s="134"/>
      <c r="B150" s="43" t="s">
        <v>165</v>
      </c>
      <c r="C150" s="62"/>
      <c r="D150" s="54"/>
      <c r="E150" s="46"/>
      <c r="F150" s="46"/>
      <c r="G150" s="47"/>
      <c r="H150" s="48"/>
      <c r="I150" s="49"/>
      <c r="J150" s="50"/>
      <c r="K150" s="41"/>
      <c r="L150" s="40"/>
      <c r="M150" s="47">
        <f>SUM(M146:M149)</f>
        <v>24</v>
      </c>
      <c r="N150" s="40"/>
      <c r="O150" s="135">
        <f>SUM(O146:O149)</f>
        <v>49259040</v>
      </c>
      <c r="P150" s="136"/>
      <c r="Q150" s="140"/>
      <c r="R150" s="38"/>
    </row>
    <row r="151" spans="1:18" s="83" customFormat="1" ht="51" x14ac:dyDescent="0.25">
      <c r="A151" s="128">
        <v>28</v>
      </c>
      <c r="B151" s="17" t="s">
        <v>166</v>
      </c>
      <c r="C151" s="18">
        <v>31221</v>
      </c>
      <c r="D151" s="51" t="s">
        <v>24</v>
      </c>
      <c r="E151" s="20">
        <v>3.06</v>
      </c>
      <c r="F151" s="20"/>
      <c r="G151" s="19"/>
      <c r="H151" s="34"/>
      <c r="I151" s="22">
        <v>0.6</v>
      </c>
      <c r="J151" s="23">
        <f t="shared" si="6"/>
        <v>1.8359999999999999</v>
      </c>
      <c r="K151" s="29">
        <v>1</v>
      </c>
      <c r="L151" s="28">
        <f t="shared" si="7"/>
        <v>3.06</v>
      </c>
      <c r="M151" s="19">
        <v>5</v>
      </c>
      <c r="N151" s="28">
        <f t="shared" si="21"/>
        <v>1.2240000000000002</v>
      </c>
      <c r="O151" s="64">
        <f>+N151*M151*1490000</f>
        <v>9118800.0000000019</v>
      </c>
      <c r="P151" s="53">
        <v>2022</v>
      </c>
      <c r="Q151" s="129" t="s">
        <v>766</v>
      </c>
      <c r="R151" s="24"/>
    </row>
    <row r="152" spans="1:18" s="133" customFormat="1" ht="51" x14ac:dyDescent="0.25">
      <c r="A152" s="131"/>
      <c r="B152" s="30" t="s">
        <v>166</v>
      </c>
      <c r="C152" s="31">
        <v>31221</v>
      </c>
      <c r="D152" s="52" t="s">
        <v>24</v>
      </c>
      <c r="E152" s="33">
        <v>3.06</v>
      </c>
      <c r="F152" s="33">
        <v>0.4</v>
      </c>
      <c r="G152" s="32"/>
      <c r="H152" s="34"/>
      <c r="I152" s="35">
        <v>0.6</v>
      </c>
      <c r="J152" s="42">
        <f t="shared" si="6"/>
        <v>2.0760000000000001</v>
      </c>
      <c r="K152" s="35">
        <v>1</v>
      </c>
      <c r="L152" s="34">
        <f t="shared" si="7"/>
        <v>3.46</v>
      </c>
      <c r="M152" s="32">
        <v>1</v>
      </c>
      <c r="N152" s="34">
        <f t="shared" si="21"/>
        <v>1.3839999999999999</v>
      </c>
      <c r="O152" s="63">
        <f>+N152*M152*1490000</f>
        <v>2062159.9999999998</v>
      </c>
      <c r="P152" s="52">
        <v>2022</v>
      </c>
      <c r="Q152" s="132" t="s">
        <v>766</v>
      </c>
      <c r="R152" s="32" t="s">
        <v>167</v>
      </c>
    </row>
    <row r="153" spans="1:18" s="133" customFormat="1" ht="51" x14ac:dyDescent="0.25">
      <c r="A153" s="131"/>
      <c r="B153" s="30" t="s">
        <v>166</v>
      </c>
      <c r="C153" s="31">
        <v>31221</v>
      </c>
      <c r="D153" s="52" t="s">
        <v>24</v>
      </c>
      <c r="E153" s="33">
        <v>3.34</v>
      </c>
      <c r="F153" s="33">
        <v>0.4</v>
      </c>
      <c r="G153" s="32"/>
      <c r="H153" s="34"/>
      <c r="I153" s="35">
        <v>0.6</v>
      </c>
      <c r="J153" s="42">
        <f t="shared" si="6"/>
        <v>2.2439999999999998</v>
      </c>
      <c r="K153" s="35">
        <v>1</v>
      </c>
      <c r="L153" s="34">
        <f t="shared" si="7"/>
        <v>3.7399999999999998</v>
      </c>
      <c r="M153" s="32">
        <v>6</v>
      </c>
      <c r="N153" s="34">
        <f t="shared" si="21"/>
        <v>1.496</v>
      </c>
      <c r="O153" s="63">
        <f>+N153*M153*1490000</f>
        <v>13374239.999999998</v>
      </c>
      <c r="P153" s="52">
        <v>2022</v>
      </c>
      <c r="Q153" s="132" t="s">
        <v>766</v>
      </c>
      <c r="R153" s="32" t="s">
        <v>38</v>
      </c>
    </row>
    <row r="154" spans="1:18" s="83" customFormat="1" ht="51" x14ac:dyDescent="0.25">
      <c r="A154" s="128"/>
      <c r="B154" s="25" t="s">
        <v>166</v>
      </c>
      <c r="C154" s="26">
        <v>31221</v>
      </c>
      <c r="D154" s="53" t="s">
        <v>24</v>
      </c>
      <c r="E154" s="27">
        <v>3.34</v>
      </c>
      <c r="F154" s="27">
        <v>0.4</v>
      </c>
      <c r="G154" s="24"/>
      <c r="H154" s="28"/>
      <c r="I154" s="29">
        <v>0.6</v>
      </c>
      <c r="J154" s="130">
        <f>I154*(E154+F154+H154)</f>
        <v>2.2439999999999998</v>
      </c>
      <c r="K154" s="29">
        <v>1</v>
      </c>
      <c r="L154" s="28">
        <f>K154*(E154+F154+H154)</f>
        <v>3.7399999999999998</v>
      </c>
      <c r="M154" s="24">
        <v>6</v>
      </c>
      <c r="N154" s="28">
        <f>+L154-J154</f>
        <v>1.496</v>
      </c>
      <c r="O154" s="64">
        <f>+M154*N154*1490000</f>
        <v>13374239.999999998</v>
      </c>
      <c r="P154" s="53">
        <v>2023</v>
      </c>
      <c r="Q154" s="67" t="s">
        <v>766</v>
      </c>
      <c r="R154" s="24" t="s">
        <v>39</v>
      </c>
    </row>
    <row r="155" spans="1:18" s="83" customFormat="1" ht="51" x14ac:dyDescent="0.25">
      <c r="A155" s="128"/>
      <c r="B155" s="25" t="s">
        <v>166</v>
      </c>
      <c r="C155" s="26">
        <v>31221</v>
      </c>
      <c r="D155" s="53" t="s">
        <v>24</v>
      </c>
      <c r="E155" s="27">
        <v>3.34</v>
      </c>
      <c r="F155" s="27">
        <v>0.4</v>
      </c>
      <c r="G155" s="24"/>
      <c r="H155" s="28"/>
      <c r="I155" s="29">
        <v>0.6</v>
      </c>
      <c r="J155" s="130">
        <f>I155*(E155+F155+H155)</f>
        <v>2.2439999999999998</v>
      </c>
      <c r="K155" s="29">
        <v>1</v>
      </c>
      <c r="L155" s="28">
        <f>K155*(E155+F155+H155)</f>
        <v>3.7399999999999998</v>
      </c>
      <c r="M155" s="24">
        <v>6</v>
      </c>
      <c r="N155" s="28">
        <f>+L155-J155</f>
        <v>1.496</v>
      </c>
      <c r="O155" s="64">
        <f>+M155*N155*1800000</f>
        <v>16156799.999999998</v>
      </c>
      <c r="P155" s="53">
        <v>2023</v>
      </c>
      <c r="Q155" s="67" t="s">
        <v>766</v>
      </c>
      <c r="R155" s="24" t="s">
        <v>27</v>
      </c>
    </row>
    <row r="156" spans="1:18" s="138" customFormat="1" ht="27" x14ac:dyDescent="0.25">
      <c r="A156" s="134"/>
      <c r="B156" s="43" t="s">
        <v>168</v>
      </c>
      <c r="C156" s="44"/>
      <c r="D156" s="54"/>
      <c r="E156" s="46"/>
      <c r="F156" s="46"/>
      <c r="G156" s="47"/>
      <c r="H156" s="48"/>
      <c r="I156" s="49"/>
      <c r="J156" s="50"/>
      <c r="K156" s="41"/>
      <c r="L156" s="40"/>
      <c r="M156" s="47">
        <f>SUM(M151:M155)</f>
        <v>24</v>
      </c>
      <c r="N156" s="40"/>
      <c r="O156" s="135">
        <f>SUM(O151:O155)</f>
        <v>54086240</v>
      </c>
      <c r="P156" s="136"/>
      <c r="Q156" s="140"/>
      <c r="R156" s="38"/>
    </row>
    <row r="157" spans="1:18" s="83" customFormat="1" ht="51" x14ac:dyDescent="0.25">
      <c r="A157" s="128">
        <v>29</v>
      </c>
      <c r="B157" s="17" t="s">
        <v>169</v>
      </c>
      <c r="C157" s="18" t="s">
        <v>170</v>
      </c>
      <c r="D157" s="19" t="s">
        <v>24</v>
      </c>
      <c r="E157" s="20">
        <v>2.46</v>
      </c>
      <c r="F157" s="20"/>
      <c r="G157" s="19"/>
      <c r="H157" s="34"/>
      <c r="I157" s="22">
        <v>0.6</v>
      </c>
      <c r="J157" s="23">
        <f t="shared" si="6"/>
        <v>1.476</v>
      </c>
      <c r="K157" s="29">
        <v>1</v>
      </c>
      <c r="L157" s="28">
        <f t="shared" si="7"/>
        <v>2.46</v>
      </c>
      <c r="M157" s="19">
        <v>6</v>
      </c>
      <c r="N157" s="28">
        <f t="shared" si="21"/>
        <v>0.98399999999999999</v>
      </c>
      <c r="O157" s="64">
        <f>+N157*M157*1490000</f>
        <v>8796960</v>
      </c>
      <c r="P157" s="53">
        <v>2022</v>
      </c>
      <c r="Q157" s="129" t="s">
        <v>766</v>
      </c>
      <c r="R157" s="24"/>
    </row>
    <row r="158" spans="1:18" s="133" customFormat="1" ht="51" x14ac:dyDescent="0.25">
      <c r="A158" s="131"/>
      <c r="B158" s="30" t="s">
        <v>169</v>
      </c>
      <c r="C158" s="31" t="s">
        <v>170</v>
      </c>
      <c r="D158" s="32" t="s">
        <v>24</v>
      </c>
      <c r="E158" s="33">
        <v>2.72</v>
      </c>
      <c r="F158" s="33"/>
      <c r="G158" s="32"/>
      <c r="H158" s="34"/>
      <c r="I158" s="35">
        <v>0.6</v>
      </c>
      <c r="J158" s="42">
        <f t="shared" si="6"/>
        <v>1.6320000000000001</v>
      </c>
      <c r="K158" s="35">
        <v>1</v>
      </c>
      <c r="L158" s="34">
        <f t="shared" si="7"/>
        <v>2.72</v>
      </c>
      <c r="M158" s="32">
        <v>6</v>
      </c>
      <c r="N158" s="34">
        <f t="shared" si="21"/>
        <v>1.0880000000000001</v>
      </c>
      <c r="O158" s="63">
        <f>+N158*M158*1490000</f>
        <v>9726720</v>
      </c>
      <c r="P158" s="52">
        <v>2022</v>
      </c>
      <c r="Q158" s="132" t="s">
        <v>766</v>
      </c>
      <c r="R158" s="32" t="s">
        <v>38</v>
      </c>
    </row>
    <row r="159" spans="1:18" s="83" customFormat="1" ht="51" x14ac:dyDescent="0.25">
      <c r="A159" s="128"/>
      <c r="B159" s="25" t="s">
        <v>169</v>
      </c>
      <c r="C159" s="26" t="s">
        <v>170</v>
      </c>
      <c r="D159" s="24" t="s">
        <v>24</v>
      </c>
      <c r="E159" s="27">
        <v>2.72</v>
      </c>
      <c r="F159" s="27"/>
      <c r="G159" s="24"/>
      <c r="H159" s="28"/>
      <c r="I159" s="29">
        <v>0.6</v>
      </c>
      <c r="J159" s="130">
        <f>I159*(E159+F159+H159)</f>
        <v>1.6320000000000001</v>
      </c>
      <c r="K159" s="29">
        <v>1</v>
      </c>
      <c r="L159" s="28">
        <f>K159*(E159+F159+H159)</f>
        <v>2.72</v>
      </c>
      <c r="M159" s="24">
        <v>6</v>
      </c>
      <c r="N159" s="28">
        <f>+L159-J159</f>
        <v>1.0880000000000001</v>
      </c>
      <c r="O159" s="64">
        <f>+M159*N159*1490000</f>
        <v>9726720</v>
      </c>
      <c r="P159" s="53">
        <v>2023</v>
      </c>
      <c r="Q159" s="67" t="s">
        <v>766</v>
      </c>
      <c r="R159" s="24" t="s">
        <v>39</v>
      </c>
    </row>
    <row r="160" spans="1:18" s="83" customFormat="1" ht="51" x14ac:dyDescent="0.25">
      <c r="A160" s="128"/>
      <c r="B160" s="25" t="s">
        <v>169</v>
      </c>
      <c r="C160" s="26" t="s">
        <v>170</v>
      </c>
      <c r="D160" s="24" t="s">
        <v>24</v>
      </c>
      <c r="E160" s="27">
        <v>2.72</v>
      </c>
      <c r="F160" s="27"/>
      <c r="G160" s="24"/>
      <c r="H160" s="28"/>
      <c r="I160" s="29">
        <v>0.6</v>
      </c>
      <c r="J160" s="130">
        <f>I160*(E160+F160+H160)</f>
        <v>1.6320000000000001</v>
      </c>
      <c r="K160" s="29">
        <v>1</v>
      </c>
      <c r="L160" s="28">
        <f>K160*(E160+F160+H160)</f>
        <v>2.72</v>
      </c>
      <c r="M160" s="24">
        <v>6</v>
      </c>
      <c r="N160" s="28">
        <f>+L160-J160</f>
        <v>1.0880000000000001</v>
      </c>
      <c r="O160" s="64">
        <f>+M160*N160*1800000</f>
        <v>11750400</v>
      </c>
      <c r="P160" s="53">
        <v>2023</v>
      </c>
      <c r="Q160" s="67" t="s">
        <v>766</v>
      </c>
      <c r="R160" s="24" t="s">
        <v>27</v>
      </c>
    </row>
    <row r="161" spans="1:18" s="138" customFormat="1" ht="27" x14ac:dyDescent="0.25">
      <c r="A161" s="134"/>
      <c r="B161" s="43" t="s">
        <v>171</v>
      </c>
      <c r="C161" s="44"/>
      <c r="D161" s="47"/>
      <c r="E161" s="46"/>
      <c r="F161" s="46"/>
      <c r="G161" s="47"/>
      <c r="H161" s="48"/>
      <c r="I161" s="49"/>
      <c r="J161" s="50"/>
      <c r="K161" s="41"/>
      <c r="L161" s="40"/>
      <c r="M161" s="47">
        <f>SUM(M157:M160)</f>
        <v>24</v>
      </c>
      <c r="N161" s="40"/>
      <c r="O161" s="135">
        <f>SUM(O157:O160)</f>
        <v>40000800</v>
      </c>
      <c r="P161" s="136"/>
      <c r="Q161" s="140"/>
      <c r="R161" s="38"/>
    </row>
    <row r="162" spans="1:18" s="83" customFormat="1" ht="51" x14ac:dyDescent="0.25">
      <c r="A162" s="128">
        <v>30</v>
      </c>
      <c r="B162" s="17" t="s">
        <v>172</v>
      </c>
      <c r="C162" s="18">
        <v>33156</v>
      </c>
      <c r="D162" s="21" t="s">
        <v>102</v>
      </c>
      <c r="E162" s="20">
        <v>3</v>
      </c>
      <c r="F162" s="20">
        <v>0.4</v>
      </c>
      <c r="G162" s="19"/>
      <c r="H162" s="34"/>
      <c r="I162" s="22">
        <v>0.6</v>
      </c>
      <c r="J162" s="23">
        <f t="shared" si="6"/>
        <v>2.04</v>
      </c>
      <c r="K162" s="29">
        <v>1</v>
      </c>
      <c r="L162" s="28">
        <f t="shared" si="7"/>
        <v>3.4</v>
      </c>
      <c r="M162" s="19">
        <v>12</v>
      </c>
      <c r="N162" s="28">
        <f t="shared" si="21"/>
        <v>1.3599999999999999</v>
      </c>
      <c r="O162" s="64">
        <f>+N162*M162*1490000</f>
        <v>24316800</v>
      </c>
      <c r="P162" s="53">
        <v>2022</v>
      </c>
      <c r="Q162" s="129" t="s">
        <v>766</v>
      </c>
      <c r="R162" s="24"/>
    </row>
    <row r="163" spans="1:18" s="83" customFormat="1" ht="51" x14ac:dyDescent="0.25">
      <c r="A163" s="128"/>
      <c r="B163" s="25" t="s">
        <v>172</v>
      </c>
      <c r="C163" s="26">
        <v>33156</v>
      </c>
      <c r="D163" s="28" t="s">
        <v>102</v>
      </c>
      <c r="E163" s="27">
        <v>3</v>
      </c>
      <c r="F163" s="27">
        <v>0.4</v>
      </c>
      <c r="G163" s="24"/>
      <c r="H163" s="28"/>
      <c r="I163" s="29">
        <v>0.6</v>
      </c>
      <c r="J163" s="130">
        <f>I163*(E163+F163+H163)</f>
        <v>2.04</v>
      </c>
      <c r="K163" s="29">
        <v>1</v>
      </c>
      <c r="L163" s="28">
        <f>K163*(E163+F163+H163)</f>
        <v>3.4</v>
      </c>
      <c r="M163" s="24">
        <v>6</v>
      </c>
      <c r="N163" s="28">
        <f>+L163-J163</f>
        <v>1.3599999999999999</v>
      </c>
      <c r="O163" s="64">
        <f>+M163*N163*1490000</f>
        <v>12158400</v>
      </c>
      <c r="P163" s="53">
        <v>2023</v>
      </c>
      <c r="Q163" s="67" t="s">
        <v>766</v>
      </c>
      <c r="R163" s="24" t="s">
        <v>39</v>
      </c>
    </row>
    <row r="164" spans="1:18" s="83" customFormat="1" ht="51" x14ac:dyDescent="0.25">
      <c r="A164" s="128"/>
      <c r="B164" s="25" t="s">
        <v>172</v>
      </c>
      <c r="C164" s="26">
        <v>33156</v>
      </c>
      <c r="D164" s="28" t="s">
        <v>102</v>
      </c>
      <c r="E164" s="27">
        <v>3</v>
      </c>
      <c r="F164" s="27">
        <v>0.4</v>
      </c>
      <c r="G164" s="24"/>
      <c r="H164" s="28"/>
      <c r="I164" s="29">
        <v>0.6</v>
      </c>
      <c r="J164" s="130">
        <f>I164*(E164+F164+H164)</f>
        <v>2.04</v>
      </c>
      <c r="K164" s="29">
        <v>1</v>
      </c>
      <c r="L164" s="28">
        <f>K164*(E164+F164+H164)</f>
        <v>3.4</v>
      </c>
      <c r="M164" s="24">
        <v>1</v>
      </c>
      <c r="N164" s="28">
        <f>+L164-J164</f>
        <v>1.3599999999999999</v>
      </c>
      <c r="O164" s="64">
        <f>+M164*N164*1800000</f>
        <v>2448000</v>
      </c>
      <c r="P164" s="53">
        <v>2023</v>
      </c>
      <c r="Q164" s="67" t="s">
        <v>766</v>
      </c>
      <c r="R164" s="24" t="s">
        <v>92</v>
      </c>
    </row>
    <row r="165" spans="1:18" s="83" customFormat="1" ht="51" x14ac:dyDescent="0.25">
      <c r="A165" s="128"/>
      <c r="B165" s="25" t="s">
        <v>172</v>
      </c>
      <c r="C165" s="26">
        <v>33156</v>
      </c>
      <c r="D165" s="28" t="s">
        <v>102</v>
      </c>
      <c r="E165" s="27">
        <v>3.33</v>
      </c>
      <c r="F165" s="27">
        <v>0.4</v>
      </c>
      <c r="G165" s="24"/>
      <c r="H165" s="28"/>
      <c r="I165" s="29">
        <v>0.6</v>
      </c>
      <c r="J165" s="130">
        <f>I165*(E165+F165+H165)</f>
        <v>2.238</v>
      </c>
      <c r="K165" s="29">
        <v>1</v>
      </c>
      <c r="L165" s="28">
        <f>K165*(E165+F165+H165)</f>
        <v>3.73</v>
      </c>
      <c r="M165" s="24">
        <v>5</v>
      </c>
      <c r="N165" s="28">
        <f>+L165-J165</f>
        <v>1.492</v>
      </c>
      <c r="O165" s="64">
        <f>+M165*N165*1800000</f>
        <v>13428000</v>
      </c>
      <c r="P165" s="53">
        <v>2023</v>
      </c>
      <c r="Q165" s="67" t="s">
        <v>766</v>
      </c>
      <c r="R165" s="24" t="s">
        <v>93</v>
      </c>
    </row>
    <row r="166" spans="1:18" s="138" customFormat="1" ht="27" x14ac:dyDescent="0.25">
      <c r="A166" s="134"/>
      <c r="B166" s="43" t="s">
        <v>173</v>
      </c>
      <c r="C166" s="44"/>
      <c r="D166" s="45"/>
      <c r="E166" s="46"/>
      <c r="F166" s="46"/>
      <c r="G166" s="47"/>
      <c r="H166" s="48"/>
      <c r="I166" s="49"/>
      <c r="J166" s="50"/>
      <c r="K166" s="41"/>
      <c r="L166" s="40"/>
      <c r="M166" s="47">
        <f>SUM(M162:M165)</f>
        <v>24</v>
      </c>
      <c r="N166" s="40"/>
      <c r="O166" s="135">
        <f>SUM(O162:O165)</f>
        <v>52351200</v>
      </c>
      <c r="P166" s="136"/>
      <c r="Q166" s="140"/>
      <c r="R166" s="38"/>
    </row>
    <row r="167" spans="1:18" s="83" customFormat="1" ht="51" x14ac:dyDescent="0.25">
      <c r="A167" s="128">
        <v>31</v>
      </c>
      <c r="B167" s="17" t="s">
        <v>174</v>
      </c>
      <c r="C167" s="18">
        <v>29051</v>
      </c>
      <c r="D167" s="51" t="s">
        <v>24</v>
      </c>
      <c r="E167" s="20">
        <v>3.46</v>
      </c>
      <c r="F167" s="20"/>
      <c r="G167" s="19"/>
      <c r="H167" s="34"/>
      <c r="I167" s="22">
        <v>0.6</v>
      </c>
      <c r="J167" s="23">
        <f t="shared" si="6"/>
        <v>2.0760000000000001</v>
      </c>
      <c r="K167" s="29">
        <v>1</v>
      </c>
      <c r="L167" s="28">
        <f t="shared" si="7"/>
        <v>3.46</v>
      </c>
      <c r="M167" s="19">
        <v>6</v>
      </c>
      <c r="N167" s="28">
        <f t="shared" si="21"/>
        <v>1.3839999999999999</v>
      </c>
      <c r="O167" s="64">
        <f>+N167*M167*1490000</f>
        <v>12372959.999999998</v>
      </c>
      <c r="P167" s="53">
        <v>2022</v>
      </c>
      <c r="Q167" s="129" t="s">
        <v>766</v>
      </c>
      <c r="R167" s="24"/>
    </row>
    <row r="168" spans="1:18" s="133" customFormat="1" ht="51" x14ac:dyDescent="0.25">
      <c r="A168" s="131"/>
      <c r="B168" s="30" t="s">
        <v>174</v>
      </c>
      <c r="C168" s="31">
        <v>29051</v>
      </c>
      <c r="D168" s="52" t="s">
        <v>24</v>
      </c>
      <c r="E168" s="33">
        <v>3.65</v>
      </c>
      <c r="F168" s="33"/>
      <c r="G168" s="32"/>
      <c r="H168" s="34"/>
      <c r="I168" s="35">
        <v>0.6</v>
      </c>
      <c r="J168" s="42">
        <f t="shared" si="6"/>
        <v>2.19</v>
      </c>
      <c r="K168" s="35">
        <v>1</v>
      </c>
      <c r="L168" s="34">
        <f t="shared" si="7"/>
        <v>3.65</v>
      </c>
      <c r="M168" s="32">
        <v>6</v>
      </c>
      <c r="N168" s="34">
        <f t="shared" si="21"/>
        <v>1.46</v>
      </c>
      <c r="O168" s="63">
        <f>+N168*M168*1490000</f>
        <v>13052400</v>
      </c>
      <c r="P168" s="52">
        <v>2022</v>
      </c>
      <c r="Q168" s="132" t="s">
        <v>766</v>
      </c>
      <c r="R168" s="32" t="s">
        <v>38</v>
      </c>
    </row>
    <row r="169" spans="1:18" s="83" customFormat="1" ht="51" x14ac:dyDescent="0.25">
      <c r="A169" s="128"/>
      <c r="B169" s="25" t="s">
        <v>174</v>
      </c>
      <c r="C169" s="26">
        <v>29051</v>
      </c>
      <c r="D169" s="53" t="s">
        <v>24</v>
      </c>
      <c r="E169" s="27">
        <v>3.65</v>
      </c>
      <c r="F169" s="27"/>
      <c r="G169" s="24"/>
      <c r="H169" s="28"/>
      <c r="I169" s="29">
        <v>0.6</v>
      </c>
      <c r="J169" s="130">
        <f>I169*(E169+F169+H169)</f>
        <v>2.19</v>
      </c>
      <c r="K169" s="29">
        <v>1</v>
      </c>
      <c r="L169" s="28">
        <f>K169*(E169+F169+H169)</f>
        <v>3.65</v>
      </c>
      <c r="M169" s="24">
        <v>6</v>
      </c>
      <c r="N169" s="28">
        <f>+L169-J169</f>
        <v>1.46</v>
      </c>
      <c r="O169" s="64">
        <f>+M169*N169*1490000</f>
        <v>13052400</v>
      </c>
      <c r="P169" s="53">
        <v>2023</v>
      </c>
      <c r="Q169" s="67" t="s">
        <v>766</v>
      </c>
      <c r="R169" s="24" t="s">
        <v>39</v>
      </c>
    </row>
    <row r="170" spans="1:18" s="83" customFormat="1" ht="51" x14ac:dyDescent="0.25">
      <c r="A170" s="128"/>
      <c r="B170" s="25" t="s">
        <v>174</v>
      </c>
      <c r="C170" s="26">
        <v>29051</v>
      </c>
      <c r="D170" s="53" t="s">
        <v>24</v>
      </c>
      <c r="E170" s="27">
        <v>3.65</v>
      </c>
      <c r="F170" s="27"/>
      <c r="G170" s="24"/>
      <c r="H170" s="28"/>
      <c r="I170" s="29">
        <v>0.6</v>
      </c>
      <c r="J170" s="130">
        <f>I170*(E170+F170+H170)</f>
        <v>2.19</v>
      </c>
      <c r="K170" s="29">
        <v>1</v>
      </c>
      <c r="L170" s="28">
        <f>K170*(E170+F170+H170)</f>
        <v>3.65</v>
      </c>
      <c r="M170" s="24">
        <v>6</v>
      </c>
      <c r="N170" s="28">
        <f>+L170-J170</f>
        <v>1.46</v>
      </c>
      <c r="O170" s="64">
        <f>+M170*N170*1800000</f>
        <v>15768000</v>
      </c>
      <c r="P170" s="53">
        <v>2023</v>
      </c>
      <c r="Q170" s="67" t="s">
        <v>766</v>
      </c>
      <c r="R170" s="24" t="s">
        <v>27</v>
      </c>
    </row>
    <row r="171" spans="1:18" s="138" customFormat="1" ht="27" x14ac:dyDescent="0.25">
      <c r="A171" s="134"/>
      <c r="B171" s="43" t="s">
        <v>175</v>
      </c>
      <c r="C171" s="44"/>
      <c r="D171" s="54"/>
      <c r="E171" s="46"/>
      <c r="F171" s="46"/>
      <c r="G171" s="47"/>
      <c r="H171" s="48"/>
      <c r="I171" s="49"/>
      <c r="J171" s="50"/>
      <c r="K171" s="41"/>
      <c r="L171" s="40"/>
      <c r="M171" s="47">
        <f>SUM(M167:M170)</f>
        <v>24</v>
      </c>
      <c r="N171" s="40"/>
      <c r="O171" s="135">
        <f>SUM(O167:O170)</f>
        <v>54245760</v>
      </c>
      <c r="P171" s="136"/>
      <c r="Q171" s="140"/>
      <c r="R171" s="38"/>
    </row>
    <row r="172" spans="1:18" s="83" customFormat="1" ht="51" x14ac:dyDescent="0.25">
      <c r="A172" s="128">
        <v>32</v>
      </c>
      <c r="B172" s="17" t="s">
        <v>176</v>
      </c>
      <c r="C172" s="18">
        <v>32854</v>
      </c>
      <c r="D172" s="19" t="s">
        <v>24</v>
      </c>
      <c r="E172" s="20">
        <v>2.2599999999999998</v>
      </c>
      <c r="F172" s="20"/>
      <c r="G172" s="19"/>
      <c r="H172" s="34"/>
      <c r="I172" s="22">
        <v>0.6</v>
      </c>
      <c r="J172" s="23">
        <f t="shared" si="6"/>
        <v>1.3559999999999999</v>
      </c>
      <c r="K172" s="29">
        <v>1</v>
      </c>
      <c r="L172" s="28">
        <f t="shared" si="7"/>
        <v>2.2599999999999998</v>
      </c>
      <c r="M172" s="19">
        <v>5</v>
      </c>
      <c r="N172" s="28">
        <f t="shared" si="21"/>
        <v>0.90399999999999991</v>
      </c>
      <c r="O172" s="64">
        <f>+N172*M172*1490000</f>
        <v>6734799.9999999991</v>
      </c>
      <c r="P172" s="53">
        <v>2022</v>
      </c>
      <c r="Q172" s="129" t="s">
        <v>766</v>
      </c>
      <c r="R172" s="24"/>
    </row>
    <row r="173" spans="1:18" s="133" customFormat="1" ht="51" x14ac:dyDescent="0.25">
      <c r="A173" s="131"/>
      <c r="B173" s="30" t="s">
        <v>176</v>
      </c>
      <c r="C173" s="31">
        <v>32854</v>
      </c>
      <c r="D173" s="32" t="s">
        <v>24</v>
      </c>
      <c r="E173" s="33">
        <v>2.46</v>
      </c>
      <c r="F173" s="33"/>
      <c r="G173" s="32"/>
      <c r="H173" s="34"/>
      <c r="I173" s="35">
        <v>0.6</v>
      </c>
      <c r="J173" s="42">
        <f t="shared" si="6"/>
        <v>1.476</v>
      </c>
      <c r="K173" s="35">
        <v>1</v>
      </c>
      <c r="L173" s="34">
        <f t="shared" si="7"/>
        <v>2.46</v>
      </c>
      <c r="M173" s="32">
        <v>1</v>
      </c>
      <c r="N173" s="34">
        <f t="shared" si="21"/>
        <v>0.98399999999999999</v>
      </c>
      <c r="O173" s="63">
        <f>+N173*M173*1490000</f>
        <v>1466160</v>
      </c>
      <c r="P173" s="52">
        <v>2022</v>
      </c>
      <c r="Q173" s="132" t="s">
        <v>766</v>
      </c>
      <c r="R173" s="32" t="s">
        <v>129</v>
      </c>
    </row>
    <row r="174" spans="1:18" s="133" customFormat="1" ht="51" x14ac:dyDescent="0.25">
      <c r="A174" s="131"/>
      <c r="B174" s="30" t="s">
        <v>176</v>
      </c>
      <c r="C174" s="31">
        <v>32854</v>
      </c>
      <c r="D174" s="32" t="s">
        <v>24</v>
      </c>
      <c r="E174" s="33">
        <v>2.72</v>
      </c>
      <c r="F174" s="33"/>
      <c r="G174" s="32"/>
      <c r="H174" s="34"/>
      <c r="I174" s="35">
        <v>0.6</v>
      </c>
      <c r="J174" s="42">
        <f t="shared" si="6"/>
        <v>1.6320000000000001</v>
      </c>
      <c r="K174" s="35">
        <v>1</v>
      </c>
      <c r="L174" s="34">
        <f t="shared" si="7"/>
        <v>2.72</v>
      </c>
      <c r="M174" s="32">
        <v>6</v>
      </c>
      <c r="N174" s="34">
        <f t="shared" si="21"/>
        <v>1.0880000000000001</v>
      </c>
      <c r="O174" s="63">
        <f>+N174*M174*1490000</f>
        <v>9726720</v>
      </c>
      <c r="P174" s="52">
        <v>2022</v>
      </c>
      <c r="Q174" s="132" t="s">
        <v>766</v>
      </c>
      <c r="R174" s="32" t="s">
        <v>38</v>
      </c>
    </row>
    <row r="175" spans="1:18" s="83" customFormat="1" ht="51" x14ac:dyDescent="0.25">
      <c r="A175" s="128"/>
      <c r="B175" s="25" t="s">
        <v>176</v>
      </c>
      <c r="C175" s="26">
        <v>32854</v>
      </c>
      <c r="D175" s="24" t="s">
        <v>24</v>
      </c>
      <c r="E175" s="27">
        <v>2.72</v>
      </c>
      <c r="F175" s="27"/>
      <c r="G175" s="24"/>
      <c r="H175" s="28"/>
      <c r="I175" s="29">
        <v>0.6</v>
      </c>
      <c r="J175" s="130">
        <f>I175*(E175+F175+H175)</f>
        <v>1.6320000000000001</v>
      </c>
      <c r="K175" s="29">
        <v>1</v>
      </c>
      <c r="L175" s="28">
        <f>K175*(E175+F175+H175)</f>
        <v>2.72</v>
      </c>
      <c r="M175" s="24">
        <v>6</v>
      </c>
      <c r="N175" s="28">
        <f>+L175-J175</f>
        <v>1.0880000000000001</v>
      </c>
      <c r="O175" s="64">
        <f>+M175*N175*1490000</f>
        <v>9726720</v>
      </c>
      <c r="P175" s="53">
        <v>2023</v>
      </c>
      <c r="Q175" s="67" t="s">
        <v>766</v>
      </c>
      <c r="R175" s="24" t="s">
        <v>39</v>
      </c>
    </row>
    <row r="176" spans="1:18" s="83" customFormat="1" ht="51" x14ac:dyDescent="0.25">
      <c r="A176" s="128"/>
      <c r="B176" s="25" t="s">
        <v>176</v>
      </c>
      <c r="C176" s="26">
        <v>32854</v>
      </c>
      <c r="D176" s="24" t="s">
        <v>24</v>
      </c>
      <c r="E176" s="27">
        <v>2.72</v>
      </c>
      <c r="F176" s="27"/>
      <c r="G176" s="24"/>
      <c r="H176" s="28"/>
      <c r="I176" s="29">
        <v>0.6</v>
      </c>
      <c r="J176" s="130">
        <f>I176*(E176+F176+H176)</f>
        <v>1.6320000000000001</v>
      </c>
      <c r="K176" s="29">
        <v>1</v>
      </c>
      <c r="L176" s="28">
        <f>K176*(E176+F176+H176)</f>
        <v>2.72</v>
      </c>
      <c r="M176" s="24">
        <v>6</v>
      </c>
      <c r="N176" s="28">
        <f>+L176-J176</f>
        <v>1.0880000000000001</v>
      </c>
      <c r="O176" s="64">
        <f>+M176*N176*1800000</f>
        <v>11750400</v>
      </c>
      <c r="P176" s="53">
        <v>2023</v>
      </c>
      <c r="Q176" s="67" t="s">
        <v>766</v>
      </c>
      <c r="R176" s="24" t="s">
        <v>27</v>
      </c>
    </row>
    <row r="177" spans="1:18" s="138" customFormat="1" ht="27" x14ac:dyDescent="0.25">
      <c r="A177" s="134"/>
      <c r="B177" s="43" t="s">
        <v>177</v>
      </c>
      <c r="C177" s="44"/>
      <c r="D177" s="47"/>
      <c r="E177" s="46"/>
      <c r="F177" s="46"/>
      <c r="G177" s="47"/>
      <c r="H177" s="48"/>
      <c r="I177" s="49"/>
      <c r="J177" s="50"/>
      <c r="K177" s="41"/>
      <c r="L177" s="40"/>
      <c r="M177" s="47">
        <f>SUM(M172:M176)</f>
        <v>24</v>
      </c>
      <c r="N177" s="40"/>
      <c r="O177" s="135">
        <f>SUM(O172:O176)</f>
        <v>39404800</v>
      </c>
      <c r="P177" s="136"/>
      <c r="Q177" s="140"/>
      <c r="R177" s="38"/>
    </row>
    <row r="178" spans="1:18" s="133" customFormat="1" ht="51" x14ac:dyDescent="0.25">
      <c r="A178" s="131">
        <v>33</v>
      </c>
      <c r="B178" s="30" t="s">
        <v>178</v>
      </c>
      <c r="C178" s="31">
        <v>32193</v>
      </c>
      <c r="D178" s="34" t="s">
        <v>179</v>
      </c>
      <c r="E178" s="33">
        <v>2.66</v>
      </c>
      <c r="F178" s="33"/>
      <c r="G178" s="32"/>
      <c r="H178" s="34"/>
      <c r="I178" s="35">
        <v>0.6</v>
      </c>
      <c r="J178" s="42">
        <f t="shared" si="6"/>
        <v>1.5960000000000001</v>
      </c>
      <c r="K178" s="35">
        <v>1</v>
      </c>
      <c r="L178" s="34">
        <f t="shared" si="7"/>
        <v>2.66</v>
      </c>
      <c r="M178" s="32">
        <v>1</v>
      </c>
      <c r="N178" s="34">
        <f t="shared" si="21"/>
        <v>1.0640000000000001</v>
      </c>
      <c r="O178" s="63">
        <f>+N178*M178*1490000</f>
        <v>1585360</v>
      </c>
      <c r="P178" s="52">
        <v>2022</v>
      </c>
      <c r="Q178" s="132" t="s">
        <v>766</v>
      </c>
      <c r="R178" s="32" t="s">
        <v>180</v>
      </c>
    </row>
    <row r="179" spans="1:18" s="133" customFormat="1" ht="51" x14ac:dyDescent="0.25">
      <c r="A179" s="131"/>
      <c r="B179" s="30" t="s">
        <v>178</v>
      </c>
      <c r="C179" s="31">
        <v>32193</v>
      </c>
      <c r="D179" s="34" t="s">
        <v>179</v>
      </c>
      <c r="E179" s="33">
        <v>2.86</v>
      </c>
      <c r="F179" s="33"/>
      <c r="G179" s="32"/>
      <c r="H179" s="34"/>
      <c r="I179" s="35">
        <v>0.6</v>
      </c>
      <c r="J179" s="42">
        <f t="shared" si="6"/>
        <v>1.716</v>
      </c>
      <c r="K179" s="35">
        <v>1</v>
      </c>
      <c r="L179" s="34">
        <f t="shared" si="7"/>
        <v>2.86</v>
      </c>
      <c r="M179" s="32">
        <v>8</v>
      </c>
      <c r="N179" s="34">
        <f t="shared" si="21"/>
        <v>1.1439999999999999</v>
      </c>
      <c r="O179" s="63">
        <f>+N179*M179*1490000</f>
        <v>13636479.999999998</v>
      </c>
      <c r="P179" s="52">
        <v>2022</v>
      </c>
      <c r="Q179" s="132" t="s">
        <v>766</v>
      </c>
      <c r="R179" s="32" t="s">
        <v>50</v>
      </c>
    </row>
    <row r="180" spans="1:18" s="83" customFormat="1" ht="51" x14ac:dyDescent="0.25">
      <c r="A180" s="128"/>
      <c r="B180" s="25" t="s">
        <v>178</v>
      </c>
      <c r="C180" s="26">
        <v>32193</v>
      </c>
      <c r="D180" s="28" t="s">
        <v>179</v>
      </c>
      <c r="E180" s="27">
        <v>2.86</v>
      </c>
      <c r="F180" s="27"/>
      <c r="G180" s="24"/>
      <c r="H180" s="28"/>
      <c r="I180" s="29">
        <v>0.6</v>
      </c>
      <c r="J180" s="130">
        <f>I180*(E180+F180+H180)</f>
        <v>1.716</v>
      </c>
      <c r="K180" s="29">
        <v>1</v>
      </c>
      <c r="L180" s="28">
        <f>K180*(E180+F180+H180)</f>
        <v>2.86</v>
      </c>
      <c r="M180" s="24">
        <v>6</v>
      </c>
      <c r="N180" s="28">
        <f>+L180-J180</f>
        <v>1.1439999999999999</v>
      </c>
      <c r="O180" s="64">
        <f>+M180*N180*1490000</f>
        <v>10227359.999999998</v>
      </c>
      <c r="P180" s="53">
        <v>2023</v>
      </c>
      <c r="Q180" s="67" t="s">
        <v>766</v>
      </c>
      <c r="R180" s="24" t="s">
        <v>39</v>
      </c>
    </row>
    <row r="181" spans="1:18" s="83" customFormat="1" ht="51" x14ac:dyDescent="0.25">
      <c r="A181" s="128"/>
      <c r="B181" s="25" t="s">
        <v>178</v>
      </c>
      <c r="C181" s="26">
        <v>32193</v>
      </c>
      <c r="D181" s="28" t="s">
        <v>179</v>
      </c>
      <c r="E181" s="27">
        <v>2.86</v>
      </c>
      <c r="F181" s="27"/>
      <c r="G181" s="24"/>
      <c r="H181" s="28"/>
      <c r="I181" s="29">
        <v>0.6</v>
      </c>
      <c r="J181" s="130">
        <f>I181*(E181+F181+H181)</f>
        <v>1.716</v>
      </c>
      <c r="K181" s="29">
        <v>1</v>
      </c>
      <c r="L181" s="28">
        <f>K181*(E181+F181+H181)</f>
        <v>2.86</v>
      </c>
      <c r="M181" s="24">
        <v>6</v>
      </c>
      <c r="N181" s="28">
        <f>+L181-J181</f>
        <v>1.1439999999999999</v>
      </c>
      <c r="O181" s="64">
        <f>+M181*N181*1800000</f>
        <v>12355199.999999998</v>
      </c>
      <c r="P181" s="53">
        <v>2023</v>
      </c>
      <c r="Q181" s="67" t="s">
        <v>766</v>
      </c>
      <c r="R181" s="24" t="s">
        <v>27</v>
      </c>
    </row>
    <row r="182" spans="1:18" s="138" customFormat="1" ht="27" x14ac:dyDescent="0.25">
      <c r="A182" s="134"/>
      <c r="B182" s="43" t="s">
        <v>181</v>
      </c>
      <c r="C182" s="44"/>
      <c r="D182" s="45"/>
      <c r="E182" s="46"/>
      <c r="F182" s="46"/>
      <c r="G182" s="47"/>
      <c r="H182" s="48"/>
      <c r="I182" s="49"/>
      <c r="J182" s="50"/>
      <c r="K182" s="41"/>
      <c r="L182" s="40"/>
      <c r="M182" s="47">
        <f>SUM(M178:M181)</f>
        <v>21</v>
      </c>
      <c r="N182" s="40"/>
      <c r="O182" s="135">
        <f>SUM(O178:O181)</f>
        <v>37804399.999999993</v>
      </c>
      <c r="P182" s="136"/>
      <c r="Q182" s="140"/>
      <c r="R182" s="38"/>
    </row>
    <row r="183" spans="1:18" s="83" customFormat="1" ht="51" x14ac:dyDescent="0.25">
      <c r="A183" s="128">
        <v>34</v>
      </c>
      <c r="B183" s="17" t="s">
        <v>126</v>
      </c>
      <c r="C183" s="18">
        <v>32683</v>
      </c>
      <c r="D183" s="19" t="s">
        <v>24</v>
      </c>
      <c r="E183" s="20">
        <v>2.2599999999999998</v>
      </c>
      <c r="F183" s="20"/>
      <c r="G183" s="19"/>
      <c r="H183" s="34"/>
      <c r="I183" s="22">
        <v>0.6</v>
      </c>
      <c r="J183" s="23">
        <f t="shared" si="6"/>
        <v>1.3559999999999999</v>
      </c>
      <c r="K183" s="29">
        <v>1</v>
      </c>
      <c r="L183" s="28">
        <f t="shared" si="7"/>
        <v>2.2599999999999998</v>
      </c>
      <c r="M183" s="19">
        <v>6</v>
      </c>
      <c r="N183" s="28">
        <f t="shared" si="21"/>
        <v>0.90399999999999991</v>
      </c>
      <c r="O183" s="64">
        <f>+N183*M183*1490000</f>
        <v>8081759.9999999991</v>
      </c>
      <c r="P183" s="53">
        <v>2022</v>
      </c>
      <c r="Q183" s="129" t="s">
        <v>766</v>
      </c>
      <c r="R183" s="24"/>
    </row>
    <row r="184" spans="1:18" s="133" customFormat="1" ht="51" x14ac:dyDescent="0.25">
      <c r="A184" s="131"/>
      <c r="B184" s="30" t="s">
        <v>126</v>
      </c>
      <c r="C184" s="31">
        <v>32683</v>
      </c>
      <c r="D184" s="32" t="s">
        <v>24</v>
      </c>
      <c r="E184" s="33">
        <v>2.41</v>
      </c>
      <c r="F184" s="33"/>
      <c r="G184" s="32"/>
      <c r="H184" s="34"/>
      <c r="I184" s="35">
        <v>0.6</v>
      </c>
      <c r="J184" s="42">
        <f t="shared" si="6"/>
        <v>1.446</v>
      </c>
      <c r="K184" s="35">
        <v>1</v>
      </c>
      <c r="L184" s="34">
        <f t="shared" si="7"/>
        <v>2.41</v>
      </c>
      <c r="M184" s="32">
        <v>6</v>
      </c>
      <c r="N184" s="34">
        <f t="shared" si="21"/>
        <v>0.96400000000000019</v>
      </c>
      <c r="O184" s="63">
        <f>+N184*M184*1490000</f>
        <v>8618160.0000000019</v>
      </c>
      <c r="P184" s="52">
        <v>2022</v>
      </c>
      <c r="Q184" s="132" t="s">
        <v>766</v>
      </c>
      <c r="R184" s="32" t="s">
        <v>38</v>
      </c>
    </row>
    <row r="185" spans="1:18" s="83" customFormat="1" ht="51" x14ac:dyDescent="0.25">
      <c r="A185" s="128"/>
      <c r="B185" s="25" t="s">
        <v>126</v>
      </c>
      <c r="C185" s="26">
        <v>32683</v>
      </c>
      <c r="D185" s="24" t="s">
        <v>24</v>
      </c>
      <c r="E185" s="27">
        <v>2.41</v>
      </c>
      <c r="F185" s="27"/>
      <c r="G185" s="24"/>
      <c r="H185" s="28"/>
      <c r="I185" s="29">
        <v>0.6</v>
      </c>
      <c r="J185" s="130">
        <f>I185*(E185+F185+H185)</f>
        <v>1.446</v>
      </c>
      <c r="K185" s="29">
        <v>1</v>
      </c>
      <c r="L185" s="28">
        <f>K185*(E185+F185+H185)</f>
        <v>2.41</v>
      </c>
      <c r="M185" s="24">
        <v>6</v>
      </c>
      <c r="N185" s="28">
        <f>+L185-J185</f>
        <v>0.96400000000000019</v>
      </c>
      <c r="O185" s="64">
        <f>+M185*N185*1490000</f>
        <v>8618160.0000000019</v>
      </c>
      <c r="P185" s="53">
        <v>2023</v>
      </c>
      <c r="Q185" s="67" t="s">
        <v>766</v>
      </c>
      <c r="R185" s="24" t="s">
        <v>39</v>
      </c>
    </row>
    <row r="186" spans="1:18" s="83" customFormat="1" ht="51" x14ac:dyDescent="0.25">
      <c r="A186" s="128"/>
      <c r="B186" s="25" t="s">
        <v>126</v>
      </c>
      <c r="C186" s="26">
        <v>32683</v>
      </c>
      <c r="D186" s="24" t="s">
        <v>24</v>
      </c>
      <c r="E186" s="27">
        <v>2.41</v>
      </c>
      <c r="F186" s="27"/>
      <c r="G186" s="24"/>
      <c r="H186" s="28"/>
      <c r="I186" s="29">
        <v>0.6</v>
      </c>
      <c r="J186" s="130">
        <f>I186*(E186+F186+H186)</f>
        <v>1.446</v>
      </c>
      <c r="K186" s="29">
        <v>1</v>
      </c>
      <c r="L186" s="28">
        <f>K186*(E186+F186+H186)</f>
        <v>2.41</v>
      </c>
      <c r="M186" s="24">
        <v>5</v>
      </c>
      <c r="N186" s="28">
        <f>+L186-J186</f>
        <v>0.96400000000000019</v>
      </c>
      <c r="O186" s="64">
        <f>+M186*N186*1800000</f>
        <v>8676000.0000000019</v>
      </c>
      <c r="P186" s="53">
        <v>2023</v>
      </c>
      <c r="Q186" s="67" t="s">
        <v>766</v>
      </c>
      <c r="R186" s="24" t="s">
        <v>73</v>
      </c>
    </row>
    <row r="187" spans="1:18" s="133" customFormat="1" ht="51" x14ac:dyDescent="0.25">
      <c r="A187" s="131"/>
      <c r="B187" s="30" t="s">
        <v>126</v>
      </c>
      <c r="C187" s="31">
        <v>32683</v>
      </c>
      <c r="D187" s="32" t="s">
        <v>24</v>
      </c>
      <c r="E187" s="33">
        <v>2.72</v>
      </c>
      <c r="F187" s="33"/>
      <c r="G187" s="32"/>
      <c r="H187" s="34"/>
      <c r="I187" s="35">
        <v>0.6</v>
      </c>
      <c r="J187" s="42">
        <f>I187*(E187+F187+H187)</f>
        <v>1.6320000000000001</v>
      </c>
      <c r="K187" s="35">
        <v>1</v>
      </c>
      <c r="L187" s="34">
        <f>K187*(E187+F187+H187)</f>
        <v>2.72</v>
      </c>
      <c r="M187" s="32">
        <v>1</v>
      </c>
      <c r="N187" s="34">
        <f>+L187-J187</f>
        <v>1.0880000000000001</v>
      </c>
      <c r="O187" s="63">
        <f>+M187*N187*1800000</f>
        <v>1958400.0000000002</v>
      </c>
      <c r="P187" s="52">
        <v>2023</v>
      </c>
      <c r="Q187" s="132" t="s">
        <v>766</v>
      </c>
      <c r="R187" s="32" t="s">
        <v>182</v>
      </c>
    </row>
    <row r="188" spans="1:18" s="138" customFormat="1" ht="27" x14ac:dyDescent="0.25">
      <c r="A188" s="134"/>
      <c r="B188" s="43" t="s">
        <v>127</v>
      </c>
      <c r="C188" s="44"/>
      <c r="D188" s="47"/>
      <c r="E188" s="46"/>
      <c r="F188" s="46"/>
      <c r="G188" s="47"/>
      <c r="H188" s="48"/>
      <c r="I188" s="49"/>
      <c r="J188" s="50"/>
      <c r="K188" s="41"/>
      <c r="L188" s="40"/>
      <c r="M188" s="47">
        <f>SUM(M183:M187)</f>
        <v>24</v>
      </c>
      <c r="N188" s="40"/>
      <c r="O188" s="135">
        <f>SUM(O183:O187)</f>
        <v>35952480</v>
      </c>
      <c r="P188" s="136"/>
      <c r="Q188" s="140"/>
      <c r="R188" s="38"/>
    </row>
    <row r="189" spans="1:18" s="133" customFormat="1" ht="51" x14ac:dyDescent="0.25">
      <c r="A189" s="131">
        <v>35</v>
      </c>
      <c r="B189" s="30" t="s">
        <v>183</v>
      </c>
      <c r="C189" s="55">
        <v>36374</v>
      </c>
      <c r="D189" s="32" t="s">
        <v>64</v>
      </c>
      <c r="E189" s="33">
        <f>2.34*85%</f>
        <v>1.9889999999999999</v>
      </c>
      <c r="F189" s="33"/>
      <c r="G189" s="32"/>
      <c r="H189" s="34"/>
      <c r="I189" s="35">
        <v>0.6</v>
      </c>
      <c r="J189" s="42">
        <f t="shared" si="6"/>
        <v>1.1933999999999998</v>
      </c>
      <c r="K189" s="35">
        <v>1</v>
      </c>
      <c r="L189" s="34">
        <f t="shared" si="7"/>
        <v>1.9889999999999999</v>
      </c>
      <c r="M189" s="32">
        <v>2</v>
      </c>
      <c r="N189" s="34">
        <f t="shared" si="21"/>
        <v>0.79560000000000008</v>
      </c>
      <c r="O189" s="63">
        <f>+N189*M189*1490000</f>
        <v>2370888.0000000005</v>
      </c>
      <c r="P189" s="52">
        <v>2022</v>
      </c>
      <c r="Q189" s="132" t="s">
        <v>766</v>
      </c>
      <c r="R189" s="32" t="s">
        <v>184</v>
      </c>
    </row>
    <row r="190" spans="1:18" s="83" customFormat="1" ht="51" x14ac:dyDescent="0.25">
      <c r="A190" s="128"/>
      <c r="B190" s="25" t="s">
        <v>183</v>
      </c>
      <c r="C190" s="56">
        <v>36374</v>
      </c>
      <c r="D190" s="24" t="s">
        <v>64</v>
      </c>
      <c r="E190" s="33">
        <f>2.34*85%</f>
        <v>1.9889999999999999</v>
      </c>
      <c r="F190" s="27"/>
      <c r="G190" s="24"/>
      <c r="H190" s="28"/>
      <c r="I190" s="29">
        <v>0.6</v>
      </c>
      <c r="J190" s="130">
        <f>I190*(E190+F190+H190)</f>
        <v>1.1933999999999998</v>
      </c>
      <c r="K190" s="29">
        <v>1</v>
      </c>
      <c r="L190" s="28">
        <f>K190*(E190+F190+H190)</f>
        <v>1.9889999999999999</v>
      </c>
      <c r="M190" s="24">
        <v>6</v>
      </c>
      <c r="N190" s="28">
        <f>+L190-J190</f>
        <v>0.79560000000000008</v>
      </c>
      <c r="O190" s="64">
        <f>+M190*N190*1490000</f>
        <v>7112664</v>
      </c>
      <c r="P190" s="53">
        <v>2023</v>
      </c>
      <c r="Q190" s="67" t="s">
        <v>766</v>
      </c>
      <c r="R190" s="24" t="s">
        <v>39</v>
      </c>
    </row>
    <row r="191" spans="1:18" s="83" customFormat="1" ht="51" x14ac:dyDescent="0.25">
      <c r="A191" s="128"/>
      <c r="B191" s="25" t="s">
        <v>183</v>
      </c>
      <c r="C191" s="56">
        <v>36374</v>
      </c>
      <c r="D191" s="24" t="s">
        <v>64</v>
      </c>
      <c r="E191" s="33">
        <f>2.34*85%</f>
        <v>1.9889999999999999</v>
      </c>
      <c r="F191" s="27"/>
      <c r="G191" s="24"/>
      <c r="H191" s="28"/>
      <c r="I191" s="29">
        <v>0.6</v>
      </c>
      <c r="J191" s="130">
        <f>I191*(E191+F191+H191)</f>
        <v>1.1933999999999998</v>
      </c>
      <c r="K191" s="29">
        <v>1</v>
      </c>
      <c r="L191" s="28">
        <f>K191*(E191+F191+H191)</f>
        <v>1.9889999999999999</v>
      </c>
      <c r="M191" s="24">
        <v>4</v>
      </c>
      <c r="N191" s="28">
        <f>+L191-J191</f>
        <v>0.79560000000000008</v>
      </c>
      <c r="O191" s="64">
        <f>+M191*N191*1800000</f>
        <v>5728320.0000000009</v>
      </c>
      <c r="P191" s="53">
        <v>2023</v>
      </c>
      <c r="Q191" s="67" t="s">
        <v>766</v>
      </c>
      <c r="R191" s="24" t="s">
        <v>119</v>
      </c>
    </row>
    <row r="192" spans="1:18" s="83" customFormat="1" ht="51" x14ac:dyDescent="0.25">
      <c r="A192" s="128"/>
      <c r="B192" s="25" t="s">
        <v>183</v>
      </c>
      <c r="C192" s="56">
        <v>36374</v>
      </c>
      <c r="D192" s="24" t="s">
        <v>64</v>
      </c>
      <c r="E192" s="27">
        <v>2.34</v>
      </c>
      <c r="F192" s="27"/>
      <c r="G192" s="24"/>
      <c r="H192" s="28"/>
      <c r="I192" s="29">
        <v>0.6</v>
      </c>
      <c r="J192" s="130">
        <f>I192*(E192+F192+H192)</f>
        <v>1.4039999999999999</v>
      </c>
      <c r="K192" s="29">
        <v>1</v>
      </c>
      <c r="L192" s="28">
        <f>K192*(E192+F192+H192)</f>
        <v>2.34</v>
      </c>
      <c r="M192" s="24">
        <v>2</v>
      </c>
      <c r="N192" s="28">
        <f>+L192-J192</f>
        <v>0.93599999999999994</v>
      </c>
      <c r="O192" s="64">
        <f>+M192*N192*1800000</f>
        <v>3369600</v>
      </c>
      <c r="P192" s="53">
        <v>2023</v>
      </c>
      <c r="Q192" s="67" t="s">
        <v>766</v>
      </c>
      <c r="R192" s="24" t="s">
        <v>185</v>
      </c>
    </row>
    <row r="193" spans="1:18" s="143" customFormat="1" ht="27" x14ac:dyDescent="0.25">
      <c r="A193" s="142"/>
      <c r="B193" s="43" t="s">
        <v>186</v>
      </c>
      <c r="C193" s="57"/>
      <c r="D193" s="47"/>
      <c r="E193" s="46"/>
      <c r="F193" s="46"/>
      <c r="G193" s="47"/>
      <c r="H193" s="45"/>
      <c r="I193" s="49"/>
      <c r="J193" s="50"/>
      <c r="K193" s="49"/>
      <c r="L193" s="45"/>
      <c r="M193" s="47">
        <f>SUM(M189:M192)</f>
        <v>14</v>
      </c>
      <c r="N193" s="45"/>
      <c r="O193" s="65">
        <f>SUM(O189:O192)</f>
        <v>18581472</v>
      </c>
      <c r="P193" s="54"/>
      <c r="Q193" s="140"/>
      <c r="R193" s="47"/>
    </row>
    <row r="194" spans="1:18" s="83" customFormat="1" ht="51" x14ac:dyDescent="0.25">
      <c r="A194" s="128">
        <v>36</v>
      </c>
      <c r="B194" s="17" t="s">
        <v>187</v>
      </c>
      <c r="C194" s="58">
        <v>32411</v>
      </c>
      <c r="D194" s="19" t="s">
        <v>24</v>
      </c>
      <c r="E194" s="20">
        <v>2.06</v>
      </c>
      <c r="F194" s="20"/>
      <c r="G194" s="19"/>
      <c r="H194" s="34"/>
      <c r="I194" s="22">
        <v>0.6</v>
      </c>
      <c r="J194" s="23">
        <f t="shared" si="6"/>
        <v>1.236</v>
      </c>
      <c r="K194" s="29">
        <v>1</v>
      </c>
      <c r="L194" s="28">
        <f t="shared" si="7"/>
        <v>2.06</v>
      </c>
      <c r="M194" s="19">
        <v>6</v>
      </c>
      <c r="N194" s="28">
        <f t="shared" si="21"/>
        <v>0.82400000000000007</v>
      </c>
      <c r="O194" s="64">
        <f>+N194*M194*1490000</f>
        <v>7366560.0000000009</v>
      </c>
      <c r="P194" s="53">
        <v>2022</v>
      </c>
      <c r="Q194" s="129" t="s">
        <v>766</v>
      </c>
      <c r="R194" s="24"/>
    </row>
    <row r="195" spans="1:18" s="133" customFormat="1" ht="51" x14ac:dyDescent="0.25">
      <c r="A195" s="131"/>
      <c r="B195" s="30" t="s">
        <v>187</v>
      </c>
      <c r="C195" s="55">
        <v>32411</v>
      </c>
      <c r="D195" s="32" t="s">
        <v>24</v>
      </c>
      <c r="E195" s="33">
        <v>2.1</v>
      </c>
      <c r="F195" s="33"/>
      <c r="G195" s="32"/>
      <c r="H195" s="34"/>
      <c r="I195" s="35">
        <v>0.6</v>
      </c>
      <c r="J195" s="42">
        <f t="shared" si="6"/>
        <v>1.26</v>
      </c>
      <c r="K195" s="35">
        <v>1</v>
      </c>
      <c r="L195" s="34">
        <f t="shared" si="7"/>
        <v>2.1</v>
      </c>
      <c r="M195" s="32">
        <v>6</v>
      </c>
      <c r="N195" s="34">
        <f t="shared" si="21"/>
        <v>0.84000000000000008</v>
      </c>
      <c r="O195" s="63">
        <f>+N195*M195*1490000</f>
        <v>7509600.0000000009</v>
      </c>
      <c r="P195" s="52">
        <v>2022</v>
      </c>
      <c r="Q195" s="132" t="s">
        <v>766</v>
      </c>
      <c r="R195" s="32" t="s">
        <v>38</v>
      </c>
    </row>
    <row r="196" spans="1:18" s="83" customFormat="1" ht="51" x14ac:dyDescent="0.25">
      <c r="A196" s="128"/>
      <c r="B196" s="25" t="s">
        <v>187</v>
      </c>
      <c r="C196" s="56">
        <v>32411</v>
      </c>
      <c r="D196" s="24" t="s">
        <v>24</v>
      </c>
      <c r="E196" s="27">
        <v>2.1</v>
      </c>
      <c r="F196" s="27"/>
      <c r="G196" s="24"/>
      <c r="H196" s="28"/>
      <c r="I196" s="29">
        <v>0.6</v>
      </c>
      <c r="J196" s="130">
        <f>I196*(E196+F196+H196)</f>
        <v>1.26</v>
      </c>
      <c r="K196" s="29">
        <v>1</v>
      </c>
      <c r="L196" s="28">
        <f>K196*(E196+F196+H196)</f>
        <v>2.1</v>
      </c>
      <c r="M196" s="24">
        <v>6</v>
      </c>
      <c r="N196" s="28">
        <f>+L196-J196</f>
        <v>0.84000000000000008</v>
      </c>
      <c r="O196" s="64">
        <f>+M196*N196*1490000</f>
        <v>7509600.0000000009</v>
      </c>
      <c r="P196" s="53">
        <v>2023</v>
      </c>
      <c r="Q196" s="67" t="s">
        <v>766</v>
      </c>
      <c r="R196" s="24" t="s">
        <v>39</v>
      </c>
    </row>
    <row r="197" spans="1:18" s="83" customFormat="1" ht="51" x14ac:dyDescent="0.25">
      <c r="A197" s="128"/>
      <c r="B197" s="25" t="s">
        <v>187</v>
      </c>
      <c r="C197" s="56">
        <v>32411</v>
      </c>
      <c r="D197" s="24" t="s">
        <v>24</v>
      </c>
      <c r="E197" s="27">
        <v>2.1</v>
      </c>
      <c r="F197" s="27"/>
      <c r="G197" s="24"/>
      <c r="H197" s="28"/>
      <c r="I197" s="29">
        <v>0.6</v>
      </c>
      <c r="J197" s="130">
        <f>I197*(E197+F197+H197)</f>
        <v>1.26</v>
      </c>
      <c r="K197" s="29">
        <v>1</v>
      </c>
      <c r="L197" s="28">
        <f>K197*(E197+F197+H197)</f>
        <v>2.1</v>
      </c>
      <c r="M197" s="24">
        <v>4</v>
      </c>
      <c r="N197" s="28">
        <f>+L197-J197</f>
        <v>0.84000000000000008</v>
      </c>
      <c r="O197" s="64">
        <f>+M197*N197*1800000</f>
        <v>6048000.0000000009</v>
      </c>
      <c r="P197" s="53">
        <v>2023</v>
      </c>
      <c r="Q197" s="67" t="s">
        <v>766</v>
      </c>
      <c r="R197" s="24" t="s">
        <v>119</v>
      </c>
    </row>
    <row r="198" spans="1:18" s="133" customFormat="1" ht="51" x14ac:dyDescent="0.25">
      <c r="A198" s="131"/>
      <c r="B198" s="30" t="s">
        <v>187</v>
      </c>
      <c r="C198" s="55">
        <v>32411</v>
      </c>
      <c r="D198" s="32" t="s">
        <v>24</v>
      </c>
      <c r="E198" s="33">
        <v>2.41</v>
      </c>
      <c r="F198" s="33"/>
      <c r="G198" s="32"/>
      <c r="H198" s="34"/>
      <c r="I198" s="35">
        <v>0.6</v>
      </c>
      <c r="J198" s="42">
        <f>I198*(E198+F198+H198)</f>
        <v>1.446</v>
      </c>
      <c r="K198" s="35">
        <v>1</v>
      </c>
      <c r="L198" s="34">
        <f>K198*(E198+F198+H198)</f>
        <v>2.41</v>
      </c>
      <c r="M198" s="32">
        <v>2</v>
      </c>
      <c r="N198" s="34">
        <f>+L198-J198</f>
        <v>0.96400000000000019</v>
      </c>
      <c r="O198" s="63">
        <f>+M198*N198*1800000</f>
        <v>3470400.0000000005</v>
      </c>
      <c r="P198" s="52">
        <v>2023</v>
      </c>
      <c r="Q198" s="132" t="s">
        <v>766</v>
      </c>
      <c r="R198" s="32" t="s">
        <v>188</v>
      </c>
    </row>
    <row r="199" spans="1:18" s="138" customFormat="1" ht="27" x14ac:dyDescent="0.25">
      <c r="A199" s="134"/>
      <c r="B199" s="43" t="s">
        <v>189</v>
      </c>
      <c r="C199" s="57"/>
      <c r="D199" s="47"/>
      <c r="E199" s="46"/>
      <c r="F199" s="46"/>
      <c r="G199" s="47"/>
      <c r="H199" s="48"/>
      <c r="I199" s="49"/>
      <c r="J199" s="50"/>
      <c r="K199" s="41"/>
      <c r="L199" s="40"/>
      <c r="M199" s="47">
        <f>SUM(M194:M198)</f>
        <v>24</v>
      </c>
      <c r="N199" s="40"/>
      <c r="O199" s="135">
        <f>SUM(O194:O198)</f>
        <v>31904160.000000004</v>
      </c>
      <c r="P199" s="136"/>
      <c r="Q199" s="140"/>
      <c r="R199" s="38"/>
    </row>
    <row r="200" spans="1:18" s="83" customFormat="1" ht="25.5" x14ac:dyDescent="0.25">
      <c r="A200" s="128">
        <v>37</v>
      </c>
      <c r="B200" s="17" t="s">
        <v>190</v>
      </c>
      <c r="C200" s="18">
        <v>29594</v>
      </c>
      <c r="D200" s="21" t="s">
        <v>179</v>
      </c>
      <c r="E200" s="20">
        <v>3.06</v>
      </c>
      <c r="F200" s="20"/>
      <c r="G200" s="19"/>
      <c r="H200" s="34"/>
      <c r="I200" s="22">
        <v>0.4</v>
      </c>
      <c r="J200" s="23">
        <f>I200*(E200+F200+H200)</f>
        <v>1.2240000000000002</v>
      </c>
      <c r="K200" s="29">
        <v>1</v>
      </c>
      <c r="L200" s="28">
        <f>K200*(E200+F200+H200)</f>
        <v>3.06</v>
      </c>
      <c r="M200" s="19">
        <v>4</v>
      </c>
      <c r="N200" s="28">
        <f>+L200-J200</f>
        <v>1.8359999999999999</v>
      </c>
      <c r="O200" s="64">
        <f>+N200*M200*1490000</f>
        <v>10942560</v>
      </c>
      <c r="P200" s="53">
        <v>2022</v>
      </c>
      <c r="Q200" s="129" t="s">
        <v>191</v>
      </c>
      <c r="R200" s="24"/>
    </row>
    <row r="201" spans="1:18" s="133" customFormat="1" ht="25.5" x14ac:dyDescent="0.25">
      <c r="A201" s="131"/>
      <c r="B201" s="30" t="s">
        <v>190</v>
      </c>
      <c r="C201" s="31">
        <v>29594</v>
      </c>
      <c r="D201" s="34" t="s">
        <v>179</v>
      </c>
      <c r="E201" s="33">
        <v>3.26</v>
      </c>
      <c r="F201" s="33"/>
      <c r="G201" s="32"/>
      <c r="H201" s="34"/>
      <c r="I201" s="35">
        <v>0.4</v>
      </c>
      <c r="J201" s="42">
        <f>I201*(E201+F201+H201)</f>
        <v>1.304</v>
      </c>
      <c r="K201" s="35">
        <v>1</v>
      </c>
      <c r="L201" s="34">
        <f>K201*(E201+F201+H201)</f>
        <v>3.26</v>
      </c>
      <c r="M201" s="32">
        <v>7</v>
      </c>
      <c r="N201" s="34">
        <f>+L201-J201</f>
        <v>1.9559999999999997</v>
      </c>
      <c r="O201" s="63">
        <f>+N201*M201*1490000</f>
        <v>20401079.999999996</v>
      </c>
      <c r="P201" s="52">
        <v>2022</v>
      </c>
      <c r="Q201" s="132" t="s">
        <v>191</v>
      </c>
      <c r="R201" s="32" t="s">
        <v>50</v>
      </c>
    </row>
    <row r="202" spans="1:18" s="133" customFormat="1" ht="51" x14ac:dyDescent="0.25">
      <c r="A202" s="131"/>
      <c r="B202" s="30" t="s">
        <v>190</v>
      </c>
      <c r="C202" s="31">
        <v>29594</v>
      </c>
      <c r="D202" s="34" t="s">
        <v>179</v>
      </c>
      <c r="E202" s="33">
        <v>3.26</v>
      </c>
      <c r="F202" s="33"/>
      <c r="G202" s="32"/>
      <c r="H202" s="34"/>
      <c r="I202" s="35">
        <v>0.6</v>
      </c>
      <c r="J202" s="42">
        <f>I202*(E202+F202+H202)</f>
        <v>1.9559999999999997</v>
      </c>
      <c r="K202" s="35">
        <v>1</v>
      </c>
      <c r="L202" s="34">
        <f>K202*(E202+F202+H202)</f>
        <v>3.26</v>
      </c>
      <c r="M202" s="32">
        <v>1</v>
      </c>
      <c r="N202" s="34">
        <f>+L202-J202</f>
        <v>1.304</v>
      </c>
      <c r="O202" s="63">
        <f>+N202*M202*1490000</f>
        <v>1942960</v>
      </c>
      <c r="P202" s="52">
        <v>2022</v>
      </c>
      <c r="Q202" s="132" t="s">
        <v>766</v>
      </c>
      <c r="R202" s="32" t="s">
        <v>192</v>
      </c>
    </row>
    <row r="203" spans="1:18" s="139" customFormat="1" ht="51" x14ac:dyDescent="0.25">
      <c r="A203" s="141"/>
      <c r="B203" s="17" t="s">
        <v>190</v>
      </c>
      <c r="C203" s="18">
        <v>29594</v>
      </c>
      <c r="D203" s="21" t="s">
        <v>179</v>
      </c>
      <c r="E203" s="20">
        <v>3.26</v>
      </c>
      <c r="F203" s="20"/>
      <c r="G203" s="19"/>
      <c r="H203" s="21"/>
      <c r="I203" s="22">
        <v>0.6</v>
      </c>
      <c r="J203" s="23">
        <f>I203*(E203+F203+H203)</f>
        <v>1.9559999999999997</v>
      </c>
      <c r="K203" s="22">
        <v>1</v>
      </c>
      <c r="L203" s="21">
        <f>K203*(E203+F203+H203)</f>
        <v>3.26</v>
      </c>
      <c r="M203" s="19">
        <v>3</v>
      </c>
      <c r="N203" s="21">
        <f>+L203-J203</f>
        <v>1.304</v>
      </c>
      <c r="O203" s="66">
        <f>N203*M203*1490000</f>
        <v>5828880</v>
      </c>
      <c r="P203" s="51">
        <v>2023</v>
      </c>
      <c r="Q203" s="129" t="s">
        <v>766</v>
      </c>
      <c r="R203" s="24" t="s">
        <v>787</v>
      </c>
    </row>
    <row r="204" spans="1:18" s="139" customFormat="1" ht="51" x14ac:dyDescent="0.25">
      <c r="A204" s="141"/>
      <c r="B204" s="17" t="s">
        <v>190</v>
      </c>
      <c r="C204" s="18">
        <v>29594</v>
      </c>
      <c r="D204" s="21" t="s">
        <v>179</v>
      </c>
      <c r="E204" s="20">
        <v>3.26</v>
      </c>
      <c r="F204" s="20"/>
      <c r="G204" s="19"/>
      <c r="H204" s="21"/>
      <c r="I204" s="22">
        <v>0.6</v>
      </c>
      <c r="J204" s="23">
        <f>I204*(E204+F204+H204)</f>
        <v>1.9559999999999997</v>
      </c>
      <c r="K204" s="22">
        <v>1</v>
      </c>
      <c r="L204" s="21">
        <f>K204*(E204+F204+H204)</f>
        <v>3.26</v>
      </c>
      <c r="M204" s="19">
        <v>3</v>
      </c>
      <c r="N204" s="21">
        <f>+L204-J204</f>
        <v>1.304</v>
      </c>
      <c r="O204" s="66">
        <f>+M204*N204*1800000</f>
        <v>7041600</v>
      </c>
      <c r="P204" s="51">
        <v>2023</v>
      </c>
      <c r="Q204" s="129" t="s">
        <v>766</v>
      </c>
      <c r="R204" s="24" t="s">
        <v>788</v>
      </c>
    </row>
    <row r="205" spans="1:18" s="138" customFormat="1" ht="27" x14ac:dyDescent="0.25">
      <c r="A205" s="134"/>
      <c r="B205" s="43" t="s">
        <v>193</v>
      </c>
      <c r="C205" s="44"/>
      <c r="D205" s="45"/>
      <c r="E205" s="46"/>
      <c r="F205" s="46"/>
      <c r="G205" s="47"/>
      <c r="H205" s="48"/>
      <c r="I205" s="49"/>
      <c r="J205" s="50"/>
      <c r="K205" s="41"/>
      <c r="L205" s="40"/>
      <c r="M205" s="47">
        <f>SUM(M200:M204)</f>
        <v>18</v>
      </c>
      <c r="N205" s="40"/>
      <c r="O205" s="135">
        <f>SUM(O200:O204)</f>
        <v>46157080</v>
      </c>
      <c r="P205" s="136"/>
      <c r="Q205" s="140"/>
      <c r="R205" s="38"/>
    </row>
    <row r="206" spans="1:18" s="83" customFormat="1" ht="25.5" x14ac:dyDescent="0.25">
      <c r="A206" s="128">
        <v>38</v>
      </c>
      <c r="B206" s="17" t="s">
        <v>194</v>
      </c>
      <c r="C206" s="18">
        <v>27030</v>
      </c>
      <c r="D206" s="21" t="s">
        <v>90</v>
      </c>
      <c r="E206" s="20">
        <v>4.74</v>
      </c>
      <c r="F206" s="20">
        <v>0.5</v>
      </c>
      <c r="G206" s="19"/>
      <c r="H206" s="34"/>
      <c r="I206" s="22">
        <v>0.4</v>
      </c>
      <c r="J206" s="23">
        <f t="shared" si="6"/>
        <v>2.0960000000000001</v>
      </c>
      <c r="K206" s="29">
        <v>1</v>
      </c>
      <c r="L206" s="28">
        <f t="shared" si="7"/>
        <v>5.24</v>
      </c>
      <c r="M206" s="19">
        <v>12</v>
      </c>
      <c r="N206" s="28">
        <f t="shared" si="21"/>
        <v>3.1440000000000001</v>
      </c>
      <c r="O206" s="64">
        <f>+N206*M206*1490000</f>
        <v>56214720</v>
      </c>
      <c r="P206" s="53">
        <v>2022</v>
      </c>
      <c r="Q206" s="129" t="s">
        <v>195</v>
      </c>
      <c r="R206" s="24"/>
    </row>
    <row r="207" spans="1:18" s="139" customFormat="1" ht="25.5" x14ac:dyDescent="0.25">
      <c r="A207" s="141"/>
      <c r="B207" s="17" t="s">
        <v>194</v>
      </c>
      <c r="C207" s="18">
        <v>27030</v>
      </c>
      <c r="D207" s="21" t="s">
        <v>90</v>
      </c>
      <c r="E207" s="20">
        <v>4.74</v>
      </c>
      <c r="F207" s="20">
        <v>0.5</v>
      </c>
      <c r="G207" s="19"/>
      <c r="H207" s="21"/>
      <c r="I207" s="22">
        <v>0.4</v>
      </c>
      <c r="J207" s="23">
        <f>I207*(E207+F207+H207)</f>
        <v>2.0960000000000001</v>
      </c>
      <c r="K207" s="22">
        <v>1</v>
      </c>
      <c r="L207" s="21">
        <f>K207*(E207+F207+H207)</f>
        <v>5.24</v>
      </c>
      <c r="M207" s="19">
        <v>6</v>
      </c>
      <c r="N207" s="21">
        <f>+L207-J207</f>
        <v>3.1440000000000001</v>
      </c>
      <c r="O207" s="66">
        <f>+M207*N207*1490000</f>
        <v>28107360</v>
      </c>
      <c r="P207" s="51">
        <v>2023</v>
      </c>
      <c r="Q207" s="129" t="s">
        <v>195</v>
      </c>
      <c r="R207" s="24" t="s">
        <v>39</v>
      </c>
    </row>
    <row r="208" spans="1:18" s="139" customFormat="1" ht="25.5" x14ac:dyDescent="0.25">
      <c r="A208" s="141"/>
      <c r="B208" s="17" t="s">
        <v>194</v>
      </c>
      <c r="C208" s="18">
        <v>27030</v>
      </c>
      <c r="D208" s="21" t="s">
        <v>90</v>
      </c>
      <c r="E208" s="20">
        <v>4.74</v>
      </c>
      <c r="F208" s="20">
        <v>0.5</v>
      </c>
      <c r="G208" s="19"/>
      <c r="H208" s="21"/>
      <c r="I208" s="22">
        <v>0.4</v>
      </c>
      <c r="J208" s="23">
        <f>I208*(E208+F208+H208)</f>
        <v>2.0960000000000001</v>
      </c>
      <c r="K208" s="22">
        <v>1</v>
      </c>
      <c r="L208" s="21">
        <f>K208*(E208+F208+H208)</f>
        <v>5.24</v>
      </c>
      <c r="M208" s="19">
        <v>1</v>
      </c>
      <c r="N208" s="21">
        <f>+L208-J208</f>
        <v>3.1440000000000001</v>
      </c>
      <c r="O208" s="66">
        <f>+M208*N208*1800000</f>
        <v>5659200</v>
      </c>
      <c r="P208" s="51">
        <v>2023</v>
      </c>
      <c r="Q208" s="129" t="s">
        <v>195</v>
      </c>
      <c r="R208" s="24" t="s">
        <v>92</v>
      </c>
    </row>
    <row r="209" spans="1:18" s="133" customFormat="1" ht="25.5" x14ac:dyDescent="0.25">
      <c r="A209" s="131"/>
      <c r="B209" s="30" t="s">
        <v>194</v>
      </c>
      <c r="C209" s="31">
        <v>27030</v>
      </c>
      <c r="D209" s="34" t="s">
        <v>90</v>
      </c>
      <c r="E209" s="33">
        <v>5.08</v>
      </c>
      <c r="F209" s="33">
        <v>0.5</v>
      </c>
      <c r="G209" s="32"/>
      <c r="H209" s="34"/>
      <c r="I209" s="35">
        <v>0.4</v>
      </c>
      <c r="J209" s="42">
        <f>I209*(E209+F209+H209)</f>
        <v>2.2320000000000002</v>
      </c>
      <c r="K209" s="35">
        <v>1</v>
      </c>
      <c r="L209" s="34">
        <f>K209*(E209+F209+H209)</f>
        <v>5.58</v>
      </c>
      <c r="M209" s="32">
        <v>5</v>
      </c>
      <c r="N209" s="34">
        <f>+L209-J209</f>
        <v>3.3479999999999999</v>
      </c>
      <c r="O209" s="63">
        <f>+M209*N209*1800000</f>
        <v>30131999.999999996</v>
      </c>
      <c r="P209" s="52">
        <v>2023</v>
      </c>
      <c r="Q209" s="132" t="s">
        <v>195</v>
      </c>
      <c r="R209" s="32" t="s">
        <v>93</v>
      </c>
    </row>
    <row r="210" spans="1:18" s="138" customFormat="1" ht="27" x14ac:dyDescent="0.25">
      <c r="A210" s="134"/>
      <c r="B210" s="43" t="s">
        <v>196</v>
      </c>
      <c r="C210" s="44"/>
      <c r="D210" s="45"/>
      <c r="E210" s="46"/>
      <c r="F210" s="46"/>
      <c r="G210" s="47"/>
      <c r="H210" s="48"/>
      <c r="I210" s="49"/>
      <c r="J210" s="50"/>
      <c r="K210" s="41"/>
      <c r="L210" s="40"/>
      <c r="M210" s="47">
        <f>SUM(M206:M209)</f>
        <v>24</v>
      </c>
      <c r="N210" s="40"/>
      <c r="O210" s="135">
        <f>SUM(O206:O209)</f>
        <v>120113280</v>
      </c>
      <c r="P210" s="136"/>
      <c r="Q210" s="140"/>
      <c r="R210" s="38"/>
    </row>
    <row r="211" spans="1:18" s="133" customFormat="1" ht="38.25" x14ac:dyDescent="0.25">
      <c r="A211" s="131">
        <v>39</v>
      </c>
      <c r="B211" s="30" t="s">
        <v>197</v>
      </c>
      <c r="C211" s="31">
        <v>33214</v>
      </c>
      <c r="D211" s="34" t="s">
        <v>102</v>
      </c>
      <c r="E211" s="33">
        <v>3</v>
      </c>
      <c r="F211" s="33"/>
      <c r="G211" s="32"/>
      <c r="H211" s="34"/>
      <c r="I211" s="35">
        <v>0.4</v>
      </c>
      <c r="J211" s="42">
        <f t="shared" si="6"/>
        <v>1.2000000000000002</v>
      </c>
      <c r="K211" s="35">
        <v>1</v>
      </c>
      <c r="L211" s="34">
        <f t="shared" si="7"/>
        <v>3</v>
      </c>
      <c r="M211" s="32">
        <v>0</v>
      </c>
      <c r="N211" s="34">
        <f t="shared" si="21"/>
        <v>1.7999999999999998</v>
      </c>
      <c r="O211" s="63">
        <f>+N211*M211*1490000</f>
        <v>0</v>
      </c>
      <c r="P211" s="52">
        <v>2022</v>
      </c>
      <c r="Q211" s="132" t="s">
        <v>195</v>
      </c>
      <c r="R211" s="32" t="s">
        <v>198</v>
      </c>
    </row>
    <row r="212" spans="1:18" s="133" customFormat="1" ht="25.5" x14ac:dyDescent="0.25">
      <c r="A212" s="131"/>
      <c r="B212" s="30" t="s">
        <v>197</v>
      </c>
      <c r="C212" s="31">
        <v>33214</v>
      </c>
      <c r="D212" s="34" t="s">
        <v>102</v>
      </c>
      <c r="E212" s="33">
        <v>3</v>
      </c>
      <c r="F212" s="33"/>
      <c r="G212" s="32"/>
      <c r="H212" s="34"/>
      <c r="I212" s="35">
        <v>0.4</v>
      </c>
      <c r="J212" s="42">
        <f>I212*(E212+F212+H212)</f>
        <v>1.2000000000000002</v>
      </c>
      <c r="K212" s="35">
        <v>1</v>
      </c>
      <c r="L212" s="34">
        <f>K212*(E212+F212+H212)</f>
        <v>3</v>
      </c>
      <c r="M212" s="32">
        <v>4</v>
      </c>
      <c r="N212" s="34">
        <f>+L212-J212</f>
        <v>1.7999999999999998</v>
      </c>
      <c r="O212" s="63">
        <f>+M212*N212*1800000</f>
        <v>12959999.999999998</v>
      </c>
      <c r="P212" s="52">
        <v>2023</v>
      </c>
      <c r="Q212" s="132" t="s">
        <v>195</v>
      </c>
      <c r="R212" s="32" t="s">
        <v>199</v>
      </c>
    </row>
    <row r="213" spans="1:18" s="138" customFormat="1" ht="40.5" x14ac:dyDescent="0.25">
      <c r="A213" s="134"/>
      <c r="B213" s="43" t="s">
        <v>200</v>
      </c>
      <c r="C213" s="44"/>
      <c r="D213" s="45"/>
      <c r="E213" s="46"/>
      <c r="F213" s="46"/>
      <c r="G213" s="47"/>
      <c r="H213" s="48"/>
      <c r="I213" s="49"/>
      <c r="J213" s="50"/>
      <c r="K213" s="41"/>
      <c r="L213" s="40"/>
      <c r="M213" s="47">
        <f>SUM(M211:M212)</f>
        <v>4</v>
      </c>
      <c r="N213" s="40"/>
      <c r="O213" s="135">
        <f>SUM(O211:O212)</f>
        <v>12959999.999999998</v>
      </c>
      <c r="P213" s="136"/>
      <c r="Q213" s="140"/>
      <c r="R213" s="38"/>
    </row>
    <row r="214" spans="1:18" s="83" customFormat="1" ht="25.5" x14ac:dyDescent="0.25">
      <c r="A214" s="128">
        <v>40</v>
      </c>
      <c r="B214" s="17" t="s">
        <v>201</v>
      </c>
      <c r="C214" s="18">
        <v>34362</v>
      </c>
      <c r="D214" s="21" t="s">
        <v>102</v>
      </c>
      <c r="E214" s="20">
        <v>2.34</v>
      </c>
      <c r="F214" s="20"/>
      <c r="G214" s="19"/>
      <c r="H214" s="34"/>
      <c r="I214" s="22">
        <v>0.4</v>
      </c>
      <c r="J214" s="23">
        <f t="shared" si="6"/>
        <v>0.93599999999999994</v>
      </c>
      <c r="K214" s="29">
        <v>1</v>
      </c>
      <c r="L214" s="28">
        <f t="shared" si="7"/>
        <v>2.34</v>
      </c>
      <c r="M214" s="19">
        <v>12</v>
      </c>
      <c r="N214" s="28">
        <f t="shared" si="21"/>
        <v>1.4039999999999999</v>
      </c>
      <c r="O214" s="64">
        <f>+N214*M214*1490000</f>
        <v>25103520</v>
      </c>
      <c r="P214" s="53">
        <v>2022</v>
      </c>
      <c r="Q214" s="129" t="s">
        <v>195</v>
      </c>
      <c r="R214" s="24"/>
    </row>
    <row r="215" spans="1:18" s="83" customFormat="1" ht="25.5" x14ac:dyDescent="0.25">
      <c r="A215" s="128"/>
      <c r="B215" s="25" t="s">
        <v>201</v>
      </c>
      <c r="C215" s="26">
        <v>34362</v>
      </c>
      <c r="D215" s="28" t="s">
        <v>102</v>
      </c>
      <c r="E215" s="27">
        <v>2.34</v>
      </c>
      <c r="F215" s="27"/>
      <c r="G215" s="24"/>
      <c r="H215" s="28"/>
      <c r="I215" s="29">
        <v>0.4</v>
      </c>
      <c r="J215" s="130">
        <f>I215*(E215+F215+H215)</f>
        <v>0.93599999999999994</v>
      </c>
      <c r="K215" s="29">
        <v>1</v>
      </c>
      <c r="L215" s="28">
        <f>K215*(E215+F215+H215)</f>
        <v>2.34</v>
      </c>
      <c r="M215" s="24">
        <v>6</v>
      </c>
      <c r="N215" s="28">
        <f>+L215-J215</f>
        <v>1.4039999999999999</v>
      </c>
      <c r="O215" s="64">
        <f>+M215*N215*1490000</f>
        <v>12551760</v>
      </c>
      <c r="P215" s="53">
        <v>2023</v>
      </c>
      <c r="Q215" s="67" t="s">
        <v>195</v>
      </c>
      <c r="R215" s="24" t="s">
        <v>39</v>
      </c>
    </row>
    <row r="216" spans="1:18" s="83" customFormat="1" ht="25.5" x14ac:dyDescent="0.25">
      <c r="A216" s="128"/>
      <c r="B216" s="25" t="s">
        <v>201</v>
      </c>
      <c r="C216" s="26">
        <v>34362</v>
      </c>
      <c r="D216" s="28" t="s">
        <v>102</v>
      </c>
      <c r="E216" s="27">
        <v>2.34</v>
      </c>
      <c r="F216" s="27"/>
      <c r="G216" s="24"/>
      <c r="H216" s="28"/>
      <c r="I216" s="29">
        <v>0.4</v>
      </c>
      <c r="J216" s="130">
        <f>I216*(E216+F216+H216)</f>
        <v>0.93599999999999994</v>
      </c>
      <c r="K216" s="29">
        <v>1</v>
      </c>
      <c r="L216" s="28">
        <f>K216*(E216+F216+H216)</f>
        <v>2.34</v>
      </c>
      <c r="M216" s="24">
        <v>2</v>
      </c>
      <c r="N216" s="28">
        <f>+L216-J216</f>
        <v>1.4039999999999999</v>
      </c>
      <c r="O216" s="64">
        <f>+M216*N216*1800000</f>
        <v>5054400</v>
      </c>
      <c r="P216" s="53">
        <v>2023</v>
      </c>
      <c r="Q216" s="67" t="s">
        <v>195</v>
      </c>
      <c r="R216" s="24" t="s">
        <v>60</v>
      </c>
    </row>
    <row r="217" spans="1:18" s="133" customFormat="1" ht="25.5" x14ac:dyDescent="0.25">
      <c r="A217" s="131"/>
      <c r="B217" s="30" t="s">
        <v>201</v>
      </c>
      <c r="C217" s="31">
        <v>34362</v>
      </c>
      <c r="D217" s="34" t="s">
        <v>102</v>
      </c>
      <c r="E217" s="33">
        <v>2.67</v>
      </c>
      <c r="F217" s="33"/>
      <c r="G217" s="32"/>
      <c r="H217" s="34"/>
      <c r="I217" s="35">
        <v>0.4</v>
      </c>
      <c r="J217" s="42">
        <f>I217*(E217+F217+H217)</f>
        <v>1.0680000000000001</v>
      </c>
      <c r="K217" s="35">
        <v>1</v>
      </c>
      <c r="L217" s="34">
        <f>K217*(E217+F217+H217)</f>
        <v>2.67</v>
      </c>
      <c r="M217" s="32">
        <v>4</v>
      </c>
      <c r="N217" s="34">
        <f>+L217-J217</f>
        <v>1.6019999999999999</v>
      </c>
      <c r="O217" s="63">
        <f>+M217*N217*1800000</f>
        <v>11534399.999999998</v>
      </c>
      <c r="P217" s="52">
        <v>2023</v>
      </c>
      <c r="Q217" s="132" t="s">
        <v>195</v>
      </c>
      <c r="R217" s="32" t="s">
        <v>61</v>
      </c>
    </row>
    <row r="218" spans="1:18" s="138" customFormat="1" ht="27" x14ac:dyDescent="0.25">
      <c r="A218" s="134"/>
      <c r="B218" s="43" t="s">
        <v>202</v>
      </c>
      <c r="C218" s="44"/>
      <c r="D218" s="45"/>
      <c r="E218" s="46"/>
      <c r="F218" s="46"/>
      <c r="G218" s="47"/>
      <c r="H218" s="48"/>
      <c r="I218" s="49"/>
      <c r="J218" s="50"/>
      <c r="K218" s="41"/>
      <c r="L218" s="40"/>
      <c r="M218" s="47">
        <f>SUM(M214:M217)</f>
        <v>24</v>
      </c>
      <c r="N218" s="40"/>
      <c r="O218" s="135">
        <f>SUM(O214:O217)</f>
        <v>54244080</v>
      </c>
      <c r="P218" s="136"/>
      <c r="Q218" s="140"/>
      <c r="R218" s="38"/>
    </row>
    <row r="219" spans="1:18" s="133" customFormat="1" ht="25.5" x14ac:dyDescent="0.25">
      <c r="A219" s="131">
        <v>41</v>
      </c>
      <c r="B219" s="30" t="s">
        <v>203</v>
      </c>
      <c r="C219" s="31">
        <v>34761</v>
      </c>
      <c r="D219" s="34" t="s">
        <v>102</v>
      </c>
      <c r="E219" s="33">
        <v>2.34</v>
      </c>
      <c r="F219" s="33"/>
      <c r="G219" s="32"/>
      <c r="H219" s="34"/>
      <c r="I219" s="35">
        <v>0.4</v>
      </c>
      <c r="J219" s="42">
        <f t="shared" si="6"/>
        <v>0.93599999999999994</v>
      </c>
      <c r="K219" s="35">
        <v>1</v>
      </c>
      <c r="L219" s="34">
        <f t="shared" si="7"/>
        <v>2.34</v>
      </c>
      <c r="M219" s="32">
        <v>7</v>
      </c>
      <c r="N219" s="34">
        <f t="shared" si="21"/>
        <v>1.4039999999999999</v>
      </c>
      <c r="O219" s="63">
        <f>+N219*M219*1490000</f>
        <v>14643720</v>
      </c>
      <c r="P219" s="52">
        <v>2022</v>
      </c>
      <c r="Q219" s="132" t="s">
        <v>195</v>
      </c>
      <c r="R219" s="32" t="s">
        <v>204</v>
      </c>
    </row>
    <row r="220" spans="1:18" s="133" customFormat="1" ht="25.5" x14ac:dyDescent="0.25">
      <c r="A220" s="131"/>
      <c r="B220" s="30" t="s">
        <v>203</v>
      </c>
      <c r="C220" s="31">
        <v>34761</v>
      </c>
      <c r="D220" s="34" t="s">
        <v>102</v>
      </c>
      <c r="E220" s="33">
        <v>2.34</v>
      </c>
      <c r="F220" s="33"/>
      <c r="G220" s="32"/>
      <c r="H220" s="34"/>
      <c r="I220" s="35">
        <v>0.4</v>
      </c>
      <c r="J220" s="42">
        <f>I220*(E220+F220+H220)</f>
        <v>0.93599999999999994</v>
      </c>
      <c r="K220" s="35">
        <v>1</v>
      </c>
      <c r="L220" s="34">
        <f>K220*(E220+F220+H220)</f>
        <v>2.34</v>
      </c>
      <c r="M220" s="32">
        <v>5</v>
      </c>
      <c r="N220" s="34">
        <f>+L220-J220</f>
        <v>1.4039999999999999</v>
      </c>
      <c r="O220" s="63">
        <f>+M220*N220*1490000</f>
        <v>10459800</v>
      </c>
      <c r="P220" s="52">
        <v>2023</v>
      </c>
      <c r="Q220" s="132" t="s">
        <v>195</v>
      </c>
      <c r="R220" s="32" t="s">
        <v>205</v>
      </c>
    </row>
    <row r="221" spans="1:18" s="83" customFormat="1" ht="25.5" x14ac:dyDescent="0.25">
      <c r="A221" s="128"/>
      <c r="B221" s="25" t="s">
        <v>203</v>
      </c>
      <c r="C221" s="26">
        <v>34761</v>
      </c>
      <c r="D221" s="28" t="s">
        <v>102</v>
      </c>
      <c r="E221" s="27">
        <v>2.34</v>
      </c>
      <c r="F221" s="27"/>
      <c r="G221" s="24"/>
      <c r="H221" s="28"/>
      <c r="I221" s="29">
        <v>0.4</v>
      </c>
      <c r="J221" s="130">
        <f>I221*(E221+F221+H221)</f>
        <v>0.93599999999999994</v>
      </c>
      <c r="K221" s="29">
        <v>1</v>
      </c>
      <c r="L221" s="28">
        <f>K221*(E221+F221+H221)</f>
        <v>2.34</v>
      </c>
      <c r="M221" s="24">
        <v>2</v>
      </c>
      <c r="N221" s="28">
        <f>+L221-J221</f>
        <v>1.4039999999999999</v>
      </c>
      <c r="O221" s="64">
        <f>+M221*N221*1800000</f>
        <v>5054400</v>
      </c>
      <c r="P221" s="53">
        <v>2023</v>
      </c>
      <c r="Q221" s="67" t="s">
        <v>195</v>
      </c>
      <c r="R221" s="24" t="s">
        <v>60</v>
      </c>
    </row>
    <row r="222" spans="1:18" s="133" customFormat="1" ht="25.5" x14ac:dyDescent="0.25">
      <c r="A222" s="131"/>
      <c r="B222" s="30" t="s">
        <v>203</v>
      </c>
      <c r="C222" s="31">
        <v>34761</v>
      </c>
      <c r="D222" s="34" t="s">
        <v>102</v>
      </c>
      <c r="E222" s="33">
        <v>2.67</v>
      </c>
      <c r="F222" s="33"/>
      <c r="G222" s="32"/>
      <c r="H222" s="34"/>
      <c r="I222" s="35">
        <v>0.4</v>
      </c>
      <c r="J222" s="42">
        <f>I222*(E222+F222+H222)</f>
        <v>1.0680000000000001</v>
      </c>
      <c r="K222" s="35">
        <v>1</v>
      </c>
      <c r="L222" s="34">
        <f>K222*(E222+F222+H222)</f>
        <v>2.67</v>
      </c>
      <c r="M222" s="32">
        <v>4</v>
      </c>
      <c r="N222" s="34">
        <f>+L222-J222</f>
        <v>1.6019999999999999</v>
      </c>
      <c r="O222" s="63">
        <f>+M222*N222*1800000</f>
        <v>11534399.999999998</v>
      </c>
      <c r="P222" s="52">
        <v>2023</v>
      </c>
      <c r="Q222" s="132" t="s">
        <v>195</v>
      </c>
      <c r="R222" s="32" t="s">
        <v>61</v>
      </c>
    </row>
    <row r="223" spans="1:18" s="138" customFormat="1" ht="27" x14ac:dyDescent="0.25">
      <c r="A223" s="134"/>
      <c r="B223" s="43" t="s">
        <v>206</v>
      </c>
      <c r="C223" s="44"/>
      <c r="D223" s="45"/>
      <c r="E223" s="46"/>
      <c r="F223" s="46"/>
      <c r="G223" s="47"/>
      <c r="H223" s="48"/>
      <c r="I223" s="49"/>
      <c r="J223" s="50"/>
      <c r="K223" s="41"/>
      <c r="L223" s="40"/>
      <c r="M223" s="47">
        <f>SUM(M219:M222)</f>
        <v>18</v>
      </c>
      <c r="N223" s="40"/>
      <c r="O223" s="135">
        <f>SUM(O219:O222)</f>
        <v>41692320</v>
      </c>
      <c r="P223" s="136"/>
      <c r="Q223" s="140"/>
      <c r="R223" s="38"/>
    </row>
    <row r="224" spans="1:18" s="133" customFormat="1" ht="38.25" x14ac:dyDescent="0.25">
      <c r="A224" s="131">
        <v>42</v>
      </c>
      <c r="B224" s="30" t="s">
        <v>207</v>
      </c>
      <c r="C224" s="55">
        <v>35164</v>
      </c>
      <c r="D224" s="32" t="s">
        <v>102</v>
      </c>
      <c r="E224" s="33">
        <f>2.34*85%</f>
        <v>1.9889999999999999</v>
      </c>
      <c r="F224" s="33"/>
      <c r="G224" s="32"/>
      <c r="H224" s="34"/>
      <c r="I224" s="35">
        <v>0.4</v>
      </c>
      <c r="J224" s="42">
        <f t="shared" si="6"/>
        <v>0.79559999999999997</v>
      </c>
      <c r="K224" s="35">
        <v>1</v>
      </c>
      <c r="L224" s="34">
        <f t="shared" si="7"/>
        <v>1.9889999999999999</v>
      </c>
      <c r="M224" s="32">
        <v>2</v>
      </c>
      <c r="N224" s="34">
        <f t="shared" si="21"/>
        <v>1.1934</v>
      </c>
      <c r="O224" s="63">
        <f>+N224*M224*1490000</f>
        <v>3556332</v>
      </c>
      <c r="P224" s="52">
        <v>2022</v>
      </c>
      <c r="Q224" s="132" t="s">
        <v>195</v>
      </c>
      <c r="R224" s="32" t="s">
        <v>208</v>
      </c>
    </row>
    <row r="225" spans="1:18" s="83" customFormat="1" ht="25.5" x14ac:dyDescent="0.25">
      <c r="A225" s="128"/>
      <c r="B225" s="25" t="s">
        <v>207</v>
      </c>
      <c r="C225" s="56">
        <v>35164</v>
      </c>
      <c r="D225" s="24" t="s">
        <v>102</v>
      </c>
      <c r="E225" s="27">
        <f>2.34*85%</f>
        <v>1.9889999999999999</v>
      </c>
      <c r="F225" s="27"/>
      <c r="G225" s="24"/>
      <c r="H225" s="28"/>
      <c r="I225" s="29">
        <v>0.4</v>
      </c>
      <c r="J225" s="130">
        <f>I225*(E225+F225+H225)</f>
        <v>0.79559999999999997</v>
      </c>
      <c r="K225" s="29">
        <v>1</v>
      </c>
      <c r="L225" s="28">
        <f>K225*(E225+F225+H225)</f>
        <v>1.9889999999999999</v>
      </c>
      <c r="M225" s="24">
        <v>6</v>
      </c>
      <c r="N225" s="28">
        <f>+L225-J225</f>
        <v>1.1934</v>
      </c>
      <c r="O225" s="64">
        <f>+M225*N225*1490000</f>
        <v>10668996</v>
      </c>
      <c r="P225" s="53">
        <v>2023</v>
      </c>
      <c r="Q225" s="67" t="s">
        <v>195</v>
      </c>
      <c r="R225" s="24" t="s">
        <v>39</v>
      </c>
    </row>
    <row r="226" spans="1:18" s="83" customFormat="1" ht="25.5" x14ac:dyDescent="0.25">
      <c r="A226" s="128"/>
      <c r="B226" s="25" t="s">
        <v>207</v>
      </c>
      <c r="C226" s="56">
        <v>35164</v>
      </c>
      <c r="D226" s="24" t="s">
        <v>102</v>
      </c>
      <c r="E226" s="27">
        <f>2.34*85%</f>
        <v>1.9889999999999999</v>
      </c>
      <c r="F226" s="27"/>
      <c r="G226" s="24"/>
      <c r="H226" s="28"/>
      <c r="I226" s="29">
        <v>0.4</v>
      </c>
      <c r="J226" s="130">
        <f>I226*(E226+F226+H226)</f>
        <v>0.79559999999999997</v>
      </c>
      <c r="K226" s="29">
        <v>1</v>
      </c>
      <c r="L226" s="28">
        <f>K226*(E226+F226+H226)</f>
        <v>1.9889999999999999</v>
      </c>
      <c r="M226" s="24">
        <v>1</v>
      </c>
      <c r="N226" s="28">
        <f>+L226-J226</f>
        <v>1.1934</v>
      </c>
      <c r="O226" s="64">
        <f>+M226*N226*1800000</f>
        <v>2148120</v>
      </c>
      <c r="P226" s="53">
        <v>2023</v>
      </c>
      <c r="Q226" s="67" t="s">
        <v>195</v>
      </c>
      <c r="R226" s="24" t="s">
        <v>92</v>
      </c>
    </row>
    <row r="227" spans="1:18" s="83" customFormat="1" ht="25.5" x14ac:dyDescent="0.25">
      <c r="A227" s="128"/>
      <c r="B227" s="25" t="s">
        <v>207</v>
      </c>
      <c r="C227" s="56">
        <v>35164</v>
      </c>
      <c r="D227" s="24" t="s">
        <v>102</v>
      </c>
      <c r="E227" s="27">
        <v>2.34</v>
      </c>
      <c r="F227" s="27"/>
      <c r="G227" s="24"/>
      <c r="H227" s="28"/>
      <c r="I227" s="29">
        <v>0.4</v>
      </c>
      <c r="J227" s="130">
        <f>I227*(E227+F227+H227)</f>
        <v>0.93599999999999994</v>
      </c>
      <c r="K227" s="29">
        <v>1</v>
      </c>
      <c r="L227" s="28">
        <f>K227*(E227+F227+H227)</f>
        <v>2.34</v>
      </c>
      <c r="M227" s="24">
        <v>5</v>
      </c>
      <c r="N227" s="28">
        <f>+L227-J227</f>
        <v>1.4039999999999999</v>
      </c>
      <c r="O227" s="64">
        <f>+M227*N227*1800000</f>
        <v>12636000</v>
      </c>
      <c r="P227" s="53">
        <v>2023</v>
      </c>
      <c r="Q227" s="67" t="s">
        <v>195</v>
      </c>
      <c r="R227" s="24" t="s">
        <v>209</v>
      </c>
    </row>
    <row r="228" spans="1:18" s="143" customFormat="1" ht="27" x14ac:dyDescent="0.25">
      <c r="A228" s="142"/>
      <c r="B228" s="43" t="s">
        <v>210</v>
      </c>
      <c r="C228" s="57"/>
      <c r="D228" s="47"/>
      <c r="E228" s="46"/>
      <c r="F228" s="46"/>
      <c r="G228" s="47"/>
      <c r="H228" s="45"/>
      <c r="I228" s="49"/>
      <c r="J228" s="50"/>
      <c r="K228" s="49"/>
      <c r="L228" s="45"/>
      <c r="M228" s="47">
        <f>SUM(M224:M227)</f>
        <v>14</v>
      </c>
      <c r="N228" s="45"/>
      <c r="O228" s="65">
        <f>SUM(O224:O227)</f>
        <v>29009448</v>
      </c>
      <c r="P228" s="54"/>
      <c r="Q228" s="140"/>
      <c r="R228" s="47"/>
    </row>
    <row r="229" spans="1:18" s="139" customFormat="1" ht="51" x14ac:dyDescent="0.25">
      <c r="A229" s="141">
        <v>43</v>
      </c>
      <c r="B229" s="17" t="s">
        <v>211</v>
      </c>
      <c r="C229" s="18">
        <v>35523</v>
      </c>
      <c r="D229" s="21" t="s">
        <v>102</v>
      </c>
      <c r="E229" s="20">
        <f>2.34*85%</f>
        <v>1.9889999999999999</v>
      </c>
      <c r="F229" s="20"/>
      <c r="G229" s="19"/>
      <c r="H229" s="21"/>
      <c r="I229" s="22">
        <v>0.4</v>
      </c>
      <c r="J229" s="23">
        <f>I229*(E229+F229+H229)</f>
        <v>0.79559999999999997</v>
      </c>
      <c r="K229" s="22">
        <v>1</v>
      </c>
      <c r="L229" s="21">
        <f>K229*(E229+F229+H229)</f>
        <v>1.9889999999999999</v>
      </c>
      <c r="M229" s="19">
        <v>6</v>
      </c>
      <c r="N229" s="21">
        <f>+L229-J229</f>
        <v>1.1934</v>
      </c>
      <c r="O229" s="66">
        <f>+M229*N229*1490000</f>
        <v>10668996</v>
      </c>
      <c r="P229" s="51">
        <v>2023</v>
      </c>
      <c r="Q229" s="129" t="s">
        <v>195</v>
      </c>
      <c r="R229" s="19" t="s">
        <v>212</v>
      </c>
    </row>
    <row r="230" spans="1:18" s="139" customFormat="1" ht="25.5" x14ac:dyDescent="0.25">
      <c r="A230" s="141"/>
      <c r="B230" s="17" t="s">
        <v>211</v>
      </c>
      <c r="C230" s="18">
        <v>35523</v>
      </c>
      <c r="D230" s="21" t="s">
        <v>102</v>
      </c>
      <c r="E230" s="20">
        <f>2.34*85%</f>
        <v>1.9889999999999999</v>
      </c>
      <c r="F230" s="20"/>
      <c r="G230" s="19"/>
      <c r="H230" s="21"/>
      <c r="I230" s="22">
        <v>0.4</v>
      </c>
      <c r="J230" s="23">
        <f>I230*(E230+F230+H230)</f>
        <v>0.79559999999999997</v>
      </c>
      <c r="K230" s="22">
        <v>1</v>
      </c>
      <c r="L230" s="21">
        <f>K230*(E230+F230+H230)</f>
        <v>1.9889999999999999</v>
      </c>
      <c r="M230" s="19">
        <v>3</v>
      </c>
      <c r="N230" s="21">
        <f>+L230-J230</f>
        <v>1.1934</v>
      </c>
      <c r="O230" s="66">
        <f>+M230*N230*1800000</f>
        <v>6444360</v>
      </c>
      <c r="P230" s="51">
        <v>2023</v>
      </c>
      <c r="Q230" s="129" t="s">
        <v>195</v>
      </c>
      <c r="R230" s="19" t="s">
        <v>34</v>
      </c>
    </row>
    <row r="231" spans="1:18" s="139" customFormat="1" ht="25.5" x14ac:dyDescent="0.25">
      <c r="A231" s="141"/>
      <c r="B231" s="17" t="s">
        <v>211</v>
      </c>
      <c r="C231" s="18">
        <v>35523</v>
      </c>
      <c r="D231" s="21" t="s">
        <v>102</v>
      </c>
      <c r="E231" s="20">
        <v>2.34</v>
      </c>
      <c r="F231" s="20"/>
      <c r="G231" s="19"/>
      <c r="H231" s="21"/>
      <c r="I231" s="22">
        <v>0.4</v>
      </c>
      <c r="J231" s="23">
        <f>I231*(E231+F231+H231)</f>
        <v>0.93599999999999994</v>
      </c>
      <c r="K231" s="22">
        <v>1</v>
      </c>
      <c r="L231" s="21">
        <f>K231*(E231+F231+H231)</f>
        <v>2.34</v>
      </c>
      <c r="M231" s="19">
        <v>3</v>
      </c>
      <c r="N231" s="21">
        <f>+L231-J231</f>
        <v>1.4039999999999999</v>
      </c>
      <c r="O231" s="66">
        <f>+M231*N231*1800000</f>
        <v>7581600</v>
      </c>
      <c r="P231" s="51">
        <v>2023</v>
      </c>
      <c r="Q231" s="129" t="s">
        <v>195</v>
      </c>
      <c r="R231" s="19" t="s">
        <v>213</v>
      </c>
    </row>
    <row r="232" spans="1:18" s="143" customFormat="1" ht="27" x14ac:dyDescent="0.25">
      <c r="A232" s="142"/>
      <c r="B232" s="43" t="s">
        <v>214</v>
      </c>
      <c r="C232" s="44"/>
      <c r="D232" s="45"/>
      <c r="E232" s="46"/>
      <c r="F232" s="46"/>
      <c r="G232" s="47"/>
      <c r="H232" s="45"/>
      <c r="I232" s="49"/>
      <c r="J232" s="50"/>
      <c r="K232" s="49"/>
      <c r="L232" s="45"/>
      <c r="M232" s="47">
        <f>SUM(M229:M231)</f>
        <v>12</v>
      </c>
      <c r="N232" s="45"/>
      <c r="O232" s="65">
        <f>SUM(O229:O231)</f>
        <v>24694956</v>
      </c>
      <c r="P232" s="54"/>
      <c r="Q232" s="140"/>
      <c r="R232" s="47"/>
    </row>
    <row r="233" spans="1:18" s="133" customFormat="1" ht="25.5" x14ac:dyDescent="0.25">
      <c r="A233" s="131">
        <v>44</v>
      </c>
      <c r="B233" s="30" t="s">
        <v>215</v>
      </c>
      <c r="C233" s="31">
        <v>34808</v>
      </c>
      <c r="D233" s="34" t="s">
        <v>24</v>
      </c>
      <c r="E233" s="33">
        <v>2.06</v>
      </c>
      <c r="F233" s="33"/>
      <c r="G233" s="32"/>
      <c r="H233" s="34"/>
      <c r="I233" s="35">
        <v>0.4</v>
      </c>
      <c r="J233" s="42">
        <f t="shared" si="6"/>
        <v>0.82400000000000007</v>
      </c>
      <c r="K233" s="35">
        <v>1</v>
      </c>
      <c r="L233" s="34">
        <f t="shared" si="7"/>
        <v>2.06</v>
      </c>
      <c r="M233" s="32">
        <v>2</v>
      </c>
      <c r="N233" s="34">
        <f t="shared" si="21"/>
        <v>1.236</v>
      </c>
      <c r="O233" s="63">
        <f>+N233*M233*1490000</f>
        <v>3683280</v>
      </c>
      <c r="P233" s="52">
        <v>2022</v>
      </c>
      <c r="Q233" s="132" t="s">
        <v>195</v>
      </c>
      <c r="R233" s="32" t="s">
        <v>216</v>
      </c>
    </row>
    <row r="234" spans="1:18" s="133" customFormat="1" ht="25.5" x14ac:dyDescent="0.25">
      <c r="A234" s="131"/>
      <c r="B234" s="30" t="s">
        <v>215</v>
      </c>
      <c r="C234" s="31">
        <v>34808</v>
      </c>
      <c r="D234" s="34" t="s">
        <v>24</v>
      </c>
      <c r="E234" s="33">
        <v>2.2599999999999998</v>
      </c>
      <c r="F234" s="33"/>
      <c r="G234" s="32"/>
      <c r="H234" s="34"/>
      <c r="I234" s="35">
        <v>0.4</v>
      </c>
      <c r="J234" s="42">
        <f t="shared" si="6"/>
        <v>0.90399999999999991</v>
      </c>
      <c r="K234" s="35">
        <v>1</v>
      </c>
      <c r="L234" s="34">
        <f t="shared" si="7"/>
        <v>2.2599999999999998</v>
      </c>
      <c r="M234" s="32">
        <v>1</v>
      </c>
      <c r="N234" s="34">
        <f t="shared" si="21"/>
        <v>1.3559999999999999</v>
      </c>
      <c r="O234" s="63">
        <f>+N234*M234*1490000</f>
        <v>2020439.9999999998</v>
      </c>
      <c r="P234" s="52">
        <v>2022</v>
      </c>
      <c r="Q234" s="132" t="s">
        <v>195</v>
      </c>
      <c r="R234" s="32" t="s">
        <v>50</v>
      </c>
    </row>
    <row r="235" spans="1:18" s="133" customFormat="1" ht="38.25" x14ac:dyDescent="0.25">
      <c r="A235" s="131"/>
      <c r="B235" s="30" t="s">
        <v>215</v>
      </c>
      <c r="C235" s="31">
        <v>34808</v>
      </c>
      <c r="D235" s="34" t="s">
        <v>24</v>
      </c>
      <c r="E235" s="33">
        <v>2.41</v>
      </c>
      <c r="F235" s="33"/>
      <c r="G235" s="32"/>
      <c r="H235" s="34"/>
      <c r="I235" s="35">
        <v>0.4</v>
      </c>
      <c r="J235" s="42">
        <f t="shared" si="6"/>
        <v>0.96400000000000008</v>
      </c>
      <c r="K235" s="35">
        <v>1</v>
      </c>
      <c r="L235" s="34">
        <f t="shared" si="7"/>
        <v>2.41</v>
      </c>
      <c r="M235" s="32">
        <v>4</v>
      </c>
      <c r="N235" s="34">
        <f t="shared" si="21"/>
        <v>1.4460000000000002</v>
      </c>
      <c r="O235" s="63">
        <f>+N235*M235*1490000</f>
        <v>8618160.0000000019</v>
      </c>
      <c r="P235" s="52">
        <v>2022</v>
      </c>
      <c r="Q235" s="132" t="s">
        <v>195</v>
      </c>
      <c r="R235" s="32" t="s">
        <v>38</v>
      </c>
    </row>
    <row r="236" spans="1:18" s="133" customFormat="1" ht="38.25" x14ac:dyDescent="0.25">
      <c r="A236" s="131"/>
      <c r="B236" s="30" t="s">
        <v>215</v>
      </c>
      <c r="C236" s="31">
        <v>34808</v>
      </c>
      <c r="D236" s="34" t="s">
        <v>24</v>
      </c>
      <c r="E236" s="33">
        <v>2.41</v>
      </c>
      <c r="F236" s="33"/>
      <c r="G236" s="32"/>
      <c r="H236" s="34"/>
      <c r="I236" s="35">
        <v>0.5</v>
      </c>
      <c r="J236" s="42">
        <f t="shared" si="6"/>
        <v>1.2050000000000001</v>
      </c>
      <c r="K236" s="35">
        <v>1</v>
      </c>
      <c r="L236" s="34">
        <f t="shared" si="7"/>
        <v>2.41</v>
      </c>
      <c r="M236" s="32">
        <v>2</v>
      </c>
      <c r="N236" s="34">
        <f t="shared" si="21"/>
        <v>1.2050000000000001</v>
      </c>
      <c r="O236" s="63">
        <f>+N236*M236*1490000</f>
        <v>3590900</v>
      </c>
      <c r="P236" s="52">
        <v>2022</v>
      </c>
      <c r="Q236" s="132" t="s">
        <v>271</v>
      </c>
      <c r="R236" s="32" t="s">
        <v>217</v>
      </c>
    </row>
    <row r="237" spans="1:18" s="133" customFormat="1" ht="38.25" x14ac:dyDescent="0.25">
      <c r="A237" s="131"/>
      <c r="B237" s="25" t="s">
        <v>215</v>
      </c>
      <c r="C237" s="26">
        <v>34808</v>
      </c>
      <c r="D237" s="28" t="s">
        <v>24</v>
      </c>
      <c r="E237" s="27">
        <v>2.41</v>
      </c>
      <c r="F237" s="27"/>
      <c r="G237" s="24"/>
      <c r="H237" s="28"/>
      <c r="I237" s="29">
        <v>0.5</v>
      </c>
      <c r="J237" s="130">
        <f>I237*(E237+F237+H237)</f>
        <v>1.2050000000000001</v>
      </c>
      <c r="K237" s="29">
        <v>1</v>
      </c>
      <c r="L237" s="28">
        <f>K237*(E237+F237+H237)</f>
        <v>2.41</v>
      </c>
      <c r="M237" s="24">
        <v>2</v>
      </c>
      <c r="N237" s="28">
        <f>+L237-J237</f>
        <v>1.2050000000000001</v>
      </c>
      <c r="O237" s="64">
        <f>+M237*N237*1490000</f>
        <v>3590900</v>
      </c>
      <c r="P237" s="53">
        <v>2023</v>
      </c>
      <c r="Q237" s="67" t="s">
        <v>271</v>
      </c>
      <c r="R237" s="24" t="s">
        <v>218</v>
      </c>
    </row>
    <row r="238" spans="1:18" s="83" customFormat="1" ht="38.25" x14ac:dyDescent="0.25">
      <c r="A238" s="128"/>
      <c r="B238" s="25" t="s">
        <v>215</v>
      </c>
      <c r="C238" s="26">
        <v>34808</v>
      </c>
      <c r="D238" s="28" t="s">
        <v>24</v>
      </c>
      <c r="E238" s="27">
        <v>2.41</v>
      </c>
      <c r="F238" s="27"/>
      <c r="G238" s="24"/>
      <c r="H238" s="28"/>
      <c r="I238" s="29">
        <v>0.4</v>
      </c>
      <c r="J238" s="130">
        <f>I238*(E238+F238+H238)</f>
        <v>0.96400000000000008</v>
      </c>
      <c r="K238" s="29">
        <v>1</v>
      </c>
      <c r="L238" s="28">
        <f>K238*(E238+F238+H238)</f>
        <v>2.41</v>
      </c>
      <c r="M238" s="24">
        <v>4</v>
      </c>
      <c r="N238" s="28">
        <f>+L238-J238</f>
        <v>1.4460000000000002</v>
      </c>
      <c r="O238" s="64">
        <f>+M238*N238*1490000</f>
        <v>8618160.0000000019</v>
      </c>
      <c r="P238" s="53">
        <v>2023</v>
      </c>
      <c r="Q238" s="67" t="s">
        <v>195</v>
      </c>
      <c r="R238" s="24" t="s">
        <v>219</v>
      </c>
    </row>
    <row r="239" spans="1:18" s="83" customFormat="1" ht="25.5" x14ac:dyDescent="0.25">
      <c r="A239" s="128"/>
      <c r="B239" s="25" t="s">
        <v>215</v>
      </c>
      <c r="C239" s="26">
        <v>34808</v>
      </c>
      <c r="D239" s="28" t="s">
        <v>24</v>
      </c>
      <c r="E239" s="27">
        <v>2.41</v>
      </c>
      <c r="F239" s="27"/>
      <c r="G239" s="24"/>
      <c r="H239" s="28"/>
      <c r="I239" s="29">
        <v>0.4</v>
      </c>
      <c r="J239" s="130">
        <f>I239*(E239+F239+H239)</f>
        <v>0.96400000000000008</v>
      </c>
      <c r="K239" s="29">
        <v>1</v>
      </c>
      <c r="L239" s="28">
        <f>K239*(E239+F239+H239)</f>
        <v>2.41</v>
      </c>
      <c r="M239" s="24">
        <v>6</v>
      </c>
      <c r="N239" s="28">
        <f>+L239-J239</f>
        <v>1.4460000000000002</v>
      </c>
      <c r="O239" s="64">
        <f>+M239*N239*1800000</f>
        <v>15616800.000000004</v>
      </c>
      <c r="P239" s="53">
        <v>2023</v>
      </c>
      <c r="Q239" s="67" t="s">
        <v>195</v>
      </c>
      <c r="R239" s="24" t="s">
        <v>27</v>
      </c>
    </row>
    <row r="240" spans="1:18" s="138" customFormat="1" ht="27" x14ac:dyDescent="0.25">
      <c r="A240" s="134"/>
      <c r="B240" s="43" t="s">
        <v>220</v>
      </c>
      <c r="C240" s="44"/>
      <c r="D240" s="45"/>
      <c r="E240" s="46"/>
      <c r="F240" s="46"/>
      <c r="G240" s="47"/>
      <c r="H240" s="48"/>
      <c r="I240" s="49"/>
      <c r="J240" s="50"/>
      <c r="K240" s="41"/>
      <c r="L240" s="40"/>
      <c r="M240" s="47">
        <f>SUM(M233:M239)</f>
        <v>21</v>
      </c>
      <c r="N240" s="40"/>
      <c r="O240" s="135">
        <f>SUM(O233:O239)</f>
        <v>45738640</v>
      </c>
      <c r="P240" s="136"/>
      <c r="Q240" s="140"/>
      <c r="R240" s="38"/>
    </row>
    <row r="241" spans="1:18" s="133" customFormat="1" ht="63.75" x14ac:dyDescent="0.25">
      <c r="A241" s="131">
        <v>45</v>
      </c>
      <c r="B241" s="30" t="s">
        <v>221</v>
      </c>
      <c r="C241" s="31">
        <v>30584</v>
      </c>
      <c r="D241" s="52" t="s">
        <v>24</v>
      </c>
      <c r="E241" s="33">
        <v>3.46</v>
      </c>
      <c r="F241" s="33"/>
      <c r="G241" s="32"/>
      <c r="H241" s="34"/>
      <c r="I241" s="35">
        <v>0.6</v>
      </c>
      <c r="J241" s="42">
        <f t="shared" si="6"/>
        <v>2.0760000000000001</v>
      </c>
      <c r="K241" s="35">
        <v>1</v>
      </c>
      <c r="L241" s="34">
        <f t="shared" si="7"/>
        <v>3.46</v>
      </c>
      <c r="M241" s="32">
        <v>3</v>
      </c>
      <c r="N241" s="34">
        <f t="shared" si="21"/>
        <v>1.3839999999999999</v>
      </c>
      <c r="O241" s="63">
        <f>+N241*M241*1490000</f>
        <v>6186479.9999999991</v>
      </c>
      <c r="P241" s="52">
        <v>2022</v>
      </c>
      <c r="Q241" s="132" t="s">
        <v>767</v>
      </c>
      <c r="R241" s="32" t="s">
        <v>222</v>
      </c>
    </row>
    <row r="242" spans="1:18" s="133" customFormat="1" ht="38.25" x14ac:dyDescent="0.25">
      <c r="A242" s="131"/>
      <c r="B242" s="30" t="s">
        <v>221</v>
      </c>
      <c r="C242" s="31">
        <v>30584</v>
      </c>
      <c r="D242" s="52" t="s">
        <v>24</v>
      </c>
      <c r="E242" s="33">
        <v>3.46</v>
      </c>
      <c r="F242" s="33"/>
      <c r="G242" s="32"/>
      <c r="H242" s="34"/>
      <c r="I242" s="35">
        <v>0.4</v>
      </c>
      <c r="J242" s="42">
        <f t="shared" si="6"/>
        <v>1.3840000000000001</v>
      </c>
      <c r="K242" s="35">
        <v>1</v>
      </c>
      <c r="L242" s="34">
        <f t="shared" si="7"/>
        <v>3.46</v>
      </c>
      <c r="M242" s="32">
        <v>3</v>
      </c>
      <c r="N242" s="34">
        <f t="shared" si="21"/>
        <v>2.0759999999999996</v>
      </c>
      <c r="O242" s="63">
        <f>+N242*M242*1490000</f>
        <v>9279719.9999999981</v>
      </c>
      <c r="P242" s="52">
        <v>2022</v>
      </c>
      <c r="Q242" s="132" t="s">
        <v>195</v>
      </c>
      <c r="R242" s="32" t="s">
        <v>223</v>
      </c>
    </row>
    <row r="243" spans="1:18" s="133" customFormat="1" ht="38.25" x14ac:dyDescent="0.25">
      <c r="A243" s="131"/>
      <c r="B243" s="30" t="s">
        <v>221</v>
      </c>
      <c r="C243" s="31">
        <v>30584</v>
      </c>
      <c r="D243" s="52" t="s">
        <v>24</v>
      </c>
      <c r="E243" s="33">
        <v>3.65</v>
      </c>
      <c r="F243" s="33"/>
      <c r="G243" s="32"/>
      <c r="H243" s="34"/>
      <c r="I243" s="35">
        <v>0.4</v>
      </c>
      <c r="J243" s="42">
        <f t="shared" si="6"/>
        <v>1.46</v>
      </c>
      <c r="K243" s="35">
        <v>1</v>
      </c>
      <c r="L243" s="34">
        <f t="shared" si="7"/>
        <v>3.65</v>
      </c>
      <c r="M243" s="32">
        <v>6</v>
      </c>
      <c r="N243" s="34">
        <f t="shared" si="21"/>
        <v>2.19</v>
      </c>
      <c r="O243" s="63">
        <f>+N243*M243*1490000</f>
        <v>19578600</v>
      </c>
      <c r="P243" s="52">
        <v>2022</v>
      </c>
      <c r="Q243" s="132" t="s">
        <v>195</v>
      </c>
      <c r="R243" s="32" t="s">
        <v>38</v>
      </c>
    </row>
    <row r="244" spans="1:18" s="133" customFormat="1" ht="25.5" x14ac:dyDescent="0.25">
      <c r="A244" s="131"/>
      <c r="B244" s="30" t="s">
        <v>221</v>
      </c>
      <c r="C244" s="31">
        <v>30584</v>
      </c>
      <c r="D244" s="52" t="s">
        <v>24</v>
      </c>
      <c r="E244" s="33">
        <v>3.65</v>
      </c>
      <c r="F244" s="33"/>
      <c r="G244" s="32"/>
      <c r="H244" s="34"/>
      <c r="I244" s="35">
        <v>0.4</v>
      </c>
      <c r="J244" s="42">
        <f>I244*(E244+F244+H244)</f>
        <v>1.46</v>
      </c>
      <c r="K244" s="35">
        <v>1</v>
      </c>
      <c r="L244" s="34">
        <f>K244*(E244+F244+H244)</f>
        <v>3.65</v>
      </c>
      <c r="M244" s="32">
        <v>6</v>
      </c>
      <c r="N244" s="34">
        <f>+L244-J244</f>
        <v>2.19</v>
      </c>
      <c r="O244" s="63">
        <f>+M244*N244*1490000</f>
        <v>19578600</v>
      </c>
      <c r="P244" s="52">
        <v>2023</v>
      </c>
      <c r="Q244" s="132" t="s">
        <v>195</v>
      </c>
      <c r="R244" s="32" t="s">
        <v>39</v>
      </c>
    </row>
    <row r="245" spans="1:18" s="133" customFormat="1" ht="25.5" x14ac:dyDescent="0.25">
      <c r="A245" s="131"/>
      <c r="B245" s="30" t="s">
        <v>221</v>
      </c>
      <c r="C245" s="31">
        <v>30584</v>
      </c>
      <c r="D245" s="52" t="s">
        <v>24</v>
      </c>
      <c r="E245" s="33">
        <v>3.65</v>
      </c>
      <c r="F245" s="33"/>
      <c r="G245" s="32"/>
      <c r="H245" s="34"/>
      <c r="I245" s="35">
        <v>0.4</v>
      </c>
      <c r="J245" s="42">
        <f>I245*(E245+F245+H245)</f>
        <v>1.46</v>
      </c>
      <c r="K245" s="35">
        <v>1</v>
      </c>
      <c r="L245" s="34">
        <f>K245*(E245+F245+H245)</f>
        <v>3.65</v>
      </c>
      <c r="M245" s="32">
        <v>6</v>
      </c>
      <c r="N245" s="34">
        <f>+L245-J245</f>
        <v>2.19</v>
      </c>
      <c r="O245" s="63">
        <f>+M245*N245*1800000</f>
        <v>23652000</v>
      </c>
      <c r="P245" s="52">
        <v>2023</v>
      </c>
      <c r="Q245" s="132" t="s">
        <v>195</v>
      </c>
      <c r="R245" s="32" t="s">
        <v>27</v>
      </c>
    </row>
    <row r="246" spans="1:18" s="147" customFormat="1" ht="27" x14ac:dyDescent="0.25">
      <c r="A246" s="144"/>
      <c r="B246" s="72" t="s">
        <v>224</v>
      </c>
      <c r="C246" s="73"/>
      <c r="D246" s="78"/>
      <c r="E246" s="74"/>
      <c r="F246" s="74"/>
      <c r="G246" s="75"/>
      <c r="H246" s="48"/>
      <c r="I246" s="76"/>
      <c r="J246" s="77"/>
      <c r="K246" s="76"/>
      <c r="L246" s="48"/>
      <c r="M246" s="75">
        <f>SUM(M241:M245)</f>
        <v>24</v>
      </c>
      <c r="N246" s="48"/>
      <c r="O246" s="145">
        <f>SUM(O241:O245)</f>
        <v>78275400</v>
      </c>
      <c r="P246" s="78"/>
      <c r="Q246" s="146"/>
      <c r="R246" s="75"/>
    </row>
    <row r="247" spans="1:18" s="83" customFormat="1" ht="25.5" x14ac:dyDescent="0.25">
      <c r="A247" s="128">
        <v>46</v>
      </c>
      <c r="B247" s="17" t="s">
        <v>225</v>
      </c>
      <c r="C247" s="18" t="s">
        <v>226</v>
      </c>
      <c r="D247" s="19" t="s">
        <v>24</v>
      </c>
      <c r="E247" s="20">
        <v>2.46</v>
      </c>
      <c r="F247" s="20"/>
      <c r="G247" s="19"/>
      <c r="H247" s="34"/>
      <c r="I247" s="22">
        <v>0.4</v>
      </c>
      <c r="J247" s="23">
        <f t="shared" si="6"/>
        <v>0.98399999999999999</v>
      </c>
      <c r="K247" s="29">
        <v>1</v>
      </c>
      <c r="L247" s="28">
        <f t="shared" si="7"/>
        <v>2.46</v>
      </c>
      <c r="M247" s="19">
        <v>3</v>
      </c>
      <c r="N247" s="28">
        <f t="shared" si="21"/>
        <v>1.476</v>
      </c>
      <c r="O247" s="64">
        <f>+N247*M247*1490000</f>
        <v>6597720</v>
      </c>
      <c r="P247" s="53">
        <v>2022</v>
      </c>
      <c r="Q247" s="129" t="s">
        <v>195</v>
      </c>
      <c r="R247" s="24"/>
    </row>
    <row r="248" spans="1:18" s="133" customFormat="1" ht="25.5" x14ac:dyDescent="0.25">
      <c r="A248" s="131"/>
      <c r="B248" s="30" t="s">
        <v>225</v>
      </c>
      <c r="C248" s="31" t="s">
        <v>226</v>
      </c>
      <c r="D248" s="32" t="s">
        <v>24</v>
      </c>
      <c r="E248" s="33">
        <v>2.66</v>
      </c>
      <c r="F248" s="33"/>
      <c r="G248" s="32"/>
      <c r="H248" s="34"/>
      <c r="I248" s="35">
        <v>0.4</v>
      </c>
      <c r="J248" s="42">
        <f t="shared" si="6"/>
        <v>1.0640000000000001</v>
      </c>
      <c r="K248" s="35">
        <v>1</v>
      </c>
      <c r="L248" s="34">
        <f t="shared" si="7"/>
        <v>2.66</v>
      </c>
      <c r="M248" s="32">
        <v>3</v>
      </c>
      <c r="N248" s="34">
        <f t="shared" si="21"/>
        <v>1.5960000000000001</v>
      </c>
      <c r="O248" s="63">
        <f>+N248*M248*1490000</f>
        <v>7134120</v>
      </c>
      <c r="P248" s="53">
        <v>2022</v>
      </c>
      <c r="Q248" s="132" t="s">
        <v>195</v>
      </c>
      <c r="R248" s="32" t="s">
        <v>50</v>
      </c>
    </row>
    <row r="249" spans="1:18" s="133" customFormat="1" ht="38.25" x14ac:dyDescent="0.25">
      <c r="A249" s="131"/>
      <c r="B249" s="30" t="s">
        <v>225</v>
      </c>
      <c r="C249" s="31" t="s">
        <v>226</v>
      </c>
      <c r="D249" s="32" t="s">
        <v>24</v>
      </c>
      <c r="E249" s="33">
        <v>2.72</v>
      </c>
      <c r="F249" s="33"/>
      <c r="G249" s="32"/>
      <c r="H249" s="34"/>
      <c r="I249" s="35">
        <v>0.4</v>
      </c>
      <c r="J249" s="42">
        <f t="shared" si="6"/>
        <v>1.0880000000000001</v>
      </c>
      <c r="K249" s="35">
        <v>1</v>
      </c>
      <c r="L249" s="34">
        <f t="shared" si="7"/>
        <v>2.72</v>
      </c>
      <c r="M249" s="32">
        <v>6</v>
      </c>
      <c r="N249" s="34">
        <f t="shared" si="21"/>
        <v>1.6320000000000001</v>
      </c>
      <c r="O249" s="63">
        <f>+N249*M249*1490000</f>
        <v>14590080.000000002</v>
      </c>
      <c r="P249" s="53">
        <v>2022</v>
      </c>
      <c r="Q249" s="132" t="s">
        <v>195</v>
      </c>
      <c r="R249" s="32" t="s">
        <v>38</v>
      </c>
    </row>
    <row r="250" spans="1:18" s="83" customFormat="1" ht="25.5" x14ac:dyDescent="0.25">
      <c r="A250" s="128"/>
      <c r="B250" s="25" t="s">
        <v>225</v>
      </c>
      <c r="C250" s="26" t="s">
        <v>226</v>
      </c>
      <c r="D250" s="24" t="s">
        <v>24</v>
      </c>
      <c r="E250" s="27">
        <v>2.72</v>
      </c>
      <c r="F250" s="27"/>
      <c r="G250" s="24"/>
      <c r="H250" s="28"/>
      <c r="I250" s="29">
        <v>0.4</v>
      </c>
      <c r="J250" s="130">
        <f>I250*(E250+F250+H250)</f>
        <v>1.0880000000000001</v>
      </c>
      <c r="K250" s="29">
        <v>1</v>
      </c>
      <c r="L250" s="28">
        <f>K250*(E250+F250+H250)</f>
        <v>2.72</v>
      </c>
      <c r="M250" s="24">
        <v>6</v>
      </c>
      <c r="N250" s="28">
        <f>+L250-J250</f>
        <v>1.6320000000000001</v>
      </c>
      <c r="O250" s="64">
        <f>+M250*N250*1490000</f>
        <v>14590080.000000002</v>
      </c>
      <c r="P250" s="53">
        <v>2023</v>
      </c>
      <c r="Q250" s="67" t="s">
        <v>195</v>
      </c>
      <c r="R250" s="24" t="s">
        <v>39</v>
      </c>
    </row>
    <row r="251" spans="1:18" s="83" customFormat="1" ht="25.5" x14ac:dyDescent="0.25">
      <c r="A251" s="128"/>
      <c r="B251" s="25" t="s">
        <v>225</v>
      </c>
      <c r="C251" s="26" t="s">
        <v>226</v>
      </c>
      <c r="D251" s="24" t="s">
        <v>24</v>
      </c>
      <c r="E251" s="27">
        <v>2.72</v>
      </c>
      <c r="F251" s="27"/>
      <c r="G251" s="24"/>
      <c r="H251" s="28"/>
      <c r="I251" s="29">
        <v>0.4</v>
      </c>
      <c r="J251" s="130">
        <f>I251*(E251+F251+H251)</f>
        <v>1.0880000000000001</v>
      </c>
      <c r="K251" s="29">
        <v>1</v>
      </c>
      <c r="L251" s="28">
        <f>K251*(E251+F251+H251)</f>
        <v>2.72</v>
      </c>
      <c r="M251" s="24">
        <v>6</v>
      </c>
      <c r="N251" s="28">
        <f>+L251-J251</f>
        <v>1.6320000000000001</v>
      </c>
      <c r="O251" s="64">
        <f>+M251*N251*1800000</f>
        <v>17625600.000000004</v>
      </c>
      <c r="P251" s="53">
        <v>2023</v>
      </c>
      <c r="Q251" s="67" t="s">
        <v>195</v>
      </c>
      <c r="R251" s="24" t="s">
        <v>27</v>
      </c>
    </row>
    <row r="252" spans="1:18" s="138" customFormat="1" ht="27" x14ac:dyDescent="0.25">
      <c r="A252" s="134"/>
      <c r="B252" s="43" t="s">
        <v>227</v>
      </c>
      <c r="C252" s="44"/>
      <c r="D252" s="47"/>
      <c r="E252" s="46"/>
      <c r="F252" s="46"/>
      <c r="G252" s="47"/>
      <c r="H252" s="48"/>
      <c r="I252" s="49"/>
      <c r="J252" s="50"/>
      <c r="K252" s="41"/>
      <c r="L252" s="40"/>
      <c r="M252" s="47">
        <f>SUM(M247:M251)</f>
        <v>24</v>
      </c>
      <c r="N252" s="40"/>
      <c r="O252" s="135">
        <f>SUM(O247:O251)</f>
        <v>60537600</v>
      </c>
      <c r="P252" s="136"/>
      <c r="Q252" s="140"/>
      <c r="R252" s="38"/>
    </row>
    <row r="253" spans="1:18" s="133" customFormat="1" ht="25.5" x14ac:dyDescent="0.25">
      <c r="A253" s="131">
        <v>47</v>
      </c>
      <c r="B253" s="30" t="s">
        <v>229</v>
      </c>
      <c r="C253" s="31">
        <v>29747</v>
      </c>
      <c r="D253" s="32" t="s">
        <v>64</v>
      </c>
      <c r="E253" s="33">
        <v>3.66</v>
      </c>
      <c r="F253" s="33"/>
      <c r="G253" s="32"/>
      <c r="H253" s="34"/>
      <c r="I253" s="35">
        <v>0.4</v>
      </c>
      <c r="J253" s="42">
        <f t="shared" si="6"/>
        <v>1.4640000000000002</v>
      </c>
      <c r="K253" s="35">
        <v>1</v>
      </c>
      <c r="L253" s="34">
        <f t="shared" si="7"/>
        <v>3.66</v>
      </c>
      <c r="M253" s="32">
        <v>11</v>
      </c>
      <c r="N253" s="34">
        <f t="shared" si="21"/>
        <v>2.1959999999999997</v>
      </c>
      <c r="O253" s="63">
        <f>+N253*M253*1490000</f>
        <v>35992440</v>
      </c>
      <c r="P253" s="52">
        <v>2022</v>
      </c>
      <c r="Q253" s="132" t="s">
        <v>195</v>
      </c>
      <c r="R253" s="32" t="s">
        <v>228</v>
      </c>
    </row>
    <row r="254" spans="1:18" s="83" customFormat="1" ht="25.5" x14ac:dyDescent="0.25">
      <c r="A254" s="128"/>
      <c r="B254" s="25" t="s">
        <v>229</v>
      </c>
      <c r="C254" s="26">
        <v>29747</v>
      </c>
      <c r="D254" s="24" t="s">
        <v>64</v>
      </c>
      <c r="E254" s="27">
        <v>3.66</v>
      </c>
      <c r="F254" s="27"/>
      <c r="G254" s="24"/>
      <c r="H254" s="28"/>
      <c r="I254" s="29">
        <v>0.4</v>
      </c>
      <c r="J254" s="130">
        <f>I254*(E254+F254+H254)</f>
        <v>1.4640000000000002</v>
      </c>
      <c r="K254" s="29">
        <v>1</v>
      </c>
      <c r="L254" s="28">
        <f>K254*(E254+F254+H254)</f>
        <v>3.66</v>
      </c>
      <c r="M254" s="24">
        <v>6</v>
      </c>
      <c r="N254" s="28">
        <f>+L254-J254</f>
        <v>2.1959999999999997</v>
      </c>
      <c r="O254" s="64">
        <f>+M254*N254*1490000</f>
        <v>19632239.999999996</v>
      </c>
      <c r="P254" s="53">
        <v>2023</v>
      </c>
      <c r="Q254" s="67" t="s">
        <v>195</v>
      </c>
      <c r="R254" s="24" t="s">
        <v>39</v>
      </c>
    </row>
    <row r="255" spans="1:18" s="83" customFormat="1" ht="25.5" x14ac:dyDescent="0.25">
      <c r="A255" s="128"/>
      <c r="B255" s="25" t="s">
        <v>229</v>
      </c>
      <c r="C255" s="26">
        <v>29747</v>
      </c>
      <c r="D255" s="24" t="s">
        <v>64</v>
      </c>
      <c r="E255" s="27">
        <v>3.66</v>
      </c>
      <c r="F255" s="27"/>
      <c r="G255" s="24"/>
      <c r="H255" s="28"/>
      <c r="I255" s="29">
        <v>0.4</v>
      </c>
      <c r="J255" s="130">
        <f>I255*(E255+F255+H255)</f>
        <v>1.4640000000000002</v>
      </c>
      <c r="K255" s="29">
        <v>1</v>
      </c>
      <c r="L255" s="28">
        <f>K255*(E255+F255+H255)</f>
        <v>3.66</v>
      </c>
      <c r="M255" s="24">
        <v>6</v>
      </c>
      <c r="N255" s="28">
        <f>+L255-J255</f>
        <v>2.1959999999999997</v>
      </c>
      <c r="O255" s="64">
        <f>+M255*N255*1800000</f>
        <v>23716799.999999996</v>
      </c>
      <c r="P255" s="53">
        <v>2023</v>
      </c>
      <c r="Q255" s="67" t="s">
        <v>195</v>
      </c>
      <c r="R255" s="24" t="s">
        <v>27</v>
      </c>
    </row>
    <row r="256" spans="1:18" s="138" customFormat="1" ht="27" x14ac:dyDescent="0.25">
      <c r="A256" s="134"/>
      <c r="B256" s="43" t="s">
        <v>230</v>
      </c>
      <c r="C256" s="44"/>
      <c r="D256" s="47"/>
      <c r="E256" s="46"/>
      <c r="F256" s="46"/>
      <c r="G256" s="47"/>
      <c r="H256" s="48"/>
      <c r="I256" s="49"/>
      <c r="J256" s="50"/>
      <c r="K256" s="41"/>
      <c r="L256" s="40"/>
      <c r="M256" s="47">
        <f>SUM(M253:M255)</f>
        <v>23</v>
      </c>
      <c r="N256" s="40"/>
      <c r="O256" s="135">
        <f>SUM(O253:O255)</f>
        <v>79341480</v>
      </c>
      <c r="P256" s="136"/>
      <c r="Q256" s="140"/>
      <c r="R256" s="38"/>
    </row>
    <row r="257" spans="1:18" s="83" customFormat="1" ht="25.5" x14ac:dyDescent="0.25">
      <c r="A257" s="128">
        <v>48</v>
      </c>
      <c r="B257" s="17" t="s">
        <v>231</v>
      </c>
      <c r="C257" s="59">
        <v>31463</v>
      </c>
      <c r="D257" s="51" t="s">
        <v>24</v>
      </c>
      <c r="E257" s="20">
        <v>3.06</v>
      </c>
      <c r="F257" s="20"/>
      <c r="G257" s="19"/>
      <c r="H257" s="34"/>
      <c r="I257" s="22">
        <v>0.4</v>
      </c>
      <c r="J257" s="23">
        <f t="shared" si="6"/>
        <v>1.2240000000000002</v>
      </c>
      <c r="K257" s="29">
        <v>1</v>
      </c>
      <c r="L257" s="28">
        <f t="shared" si="7"/>
        <v>3.06</v>
      </c>
      <c r="M257" s="19">
        <v>6</v>
      </c>
      <c r="N257" s="28">
        <f t="shared" si="21"/>
        <v>1.8359999999999999</v>
      </c>
      <c r="O257" s="64">
        <f>+N257*M257*1490000</f>
        <v>16413839.999999998</v>
      </c>
      <c r="P257" s="53">
        <v>2022</v>
      </c>
      <c r="Q257" s="129" t="s">
        <v>195</v>
      </c>
      <c r="R257" s="24"/>
    </row>
    <row r="258" spans="1:18" s="133" customFormat="1" ht="38.25" x14ac:dyDescent="0.25">
      <c r="A258" s="131"/>
      <c r="B258" s="30" t="s">
        <v>231</v>
      </c>
      <c r="C258" s="60">
        <v>31463</v>
      </c>
      <c r="D258" s="52" t="s">
        <v>24</v>
      </c>
      <c r="E258" s="33">
        <v>3.34</v>
      </c>
      <c r="F258" s="33"/>
      <c r="G258" s="32"/>
      <c r="H258" s="34"/>
      <c r="I258" s="35">
        <v>0.4</v>
      </c>
      <c r="J258" s="42">
        <f t="shared" si="6"/>
        <v>1.3360000000000001</v>
      </c>
      <c r="K258" s="35">
        <v>1</v>
      </c>
      <c r="L258" s="34">
        <f t="shared" si="7"/>
        <v>3.34</v>
      </c>
      <c r="M258" s="32">
        <v>6</v>
      </c>
      <c r="N258" s="34">
        <f t="shared" si="21"/>
        <v>2.0039999999999996</v>
      </c>
      <c r="O258" s="63">
        <f>+N258*M258*1490000</f>
        <v>17915759.999999996</v>
      </c>
      <c r="P258" s="52">
        <v>2022</v>
      </c>
      <c r="Q258" s="132" t="s">
        <v>195</v>
      </c>
      <c r="R258" s="32" t="s">
        <v>38</v>
      </c>
    </row>
    <row r="259" spans="1:18" s="83" customFormat="1" ht="25.5" x14ac:dyDescent="0.25">
      <c r="A259" s="128"/>
      <c r="B259" s="25" t="s">
        <v>231</v>
      </c>
      <c r="C259" s="61">
        <v>31463</v>
      </c>
      <c r="D259" s="53" t="s">
        <v>24</v>
      </c>
      <c r="E259" s="27">
        <v>3.34</v>
      </c>
      <c r="F259" s="27"/>
      <c r="G259" s="24"/>
      <c r="H259" s="28"/>
      <c r="I259" s="29">
        <v>0.4</v>
      </c>
      <c r="J259" s="130">
        <f>I259*(E259+F259+H259)</f>
        <v>1.3360000000000001</v>
      </c>
      <c r="K259" s="29">
        <v>1</v>
      </c>
      <c r="L259" s="28">
        <f>K259*(E259+F259+H259)</f>
        <v>3.34</v>
      </c>
      <c r="M259" s="24">
        <v>6</v>
      </c>
      <c r="N259" s="28">
        <f>+L259-J259</f>
        <v>2.0039999999999996</v>
      </c>
      <c r="O259" s="64">
        <f>+M259*N259*1490000</f>
        <v>17915759.999999996</v>
      </c>
      <c r="P259" s="53">
        <v>2023</v>
      </c>
      <c r="Q259" s="67" t="s">
        <v>195</v>
      </c>
      <c r="R259" s="24" t="s">
        <v>39</v>
      </c>
    </row>
    <row r="260" spans="1:18" s="83" customFormat="1" ht="25.5" x14ac:dyDescent="0.25">
      <c r="A260" s="128"/>
      <c r="B260" s="25" t="s">
        <v>231</v>
      </c>
      <c r="C260" s="61">
        <v>31463</v>
      </c>
      <c r="D260" s="53" t="s">
        <v>24</v>
      </c>
      <c r="E260" s="27">
        <v>3.34</v>
      </c>
      <c r="F260" s="27"/>
      <c r="G260" s="24"/>
      <c r="H260" s="28"/>
      <c r="I260" s="29">
        <v>0.4</v>
      </c>
      <c r="J260" s="130">
        <f>I260*(E260+F260+H260)</f>
        <v>1.3360000000000001</v>
      </c>
      <c r="K260" s="29">
        <v>1</v>
      </c>
      <c r="L260" s="28">
        <f>K260*(E260+F260+H260)</f>
        <v>3.34</v>
      </c>
      <c r="M260" s="24">
        <v>6</v>
      </c>
      <c r="N260" s="28">
        <f>+L260-J260</f>
        <v>2.0039999999999996</v>
      </c>
      <c r="O260" s="64">
        <f>+M260*N260*1800000</f>
        <v>21643199.999999996</v>
      </c>
      <c r="P260" s="53">
        <v>2023</v>
      </c>
      <c r="Q260" s="67" t="s">
        <v>195</v>
      </c>
      <c r="R260" s="24" t="s">
        <v>27</v>
      </c>
    </row>
    <row r="261" spans="1:18" s="138" customFormat="1" ht="27" x14ac:dyDescent="0.25">
      <c r="A261" s="134"/>
      <c r="B261" s="43" t="s">
        <v>232</v>
      </c>
      <c r="C261" s="62"/>
      <c r="D261" s="54"/>
      <c r="E261" s="46"/>
      <c r="F261" s="46"/>
      <c r="G261" s="47"/>
      <c r="H261" s="48"/>
      <c r="I261" s="49"/>
      <c r="J261" s="50"/>
      <c r="K261" s="41"/>
      <c r="L261" s="40"/>
      <c r="M261" s="47">
        <f>SUM(M257:M260)</f>
        <v>24</v>
      </c>
      <c r="N261" s="40"/>
      <c r="O261" s="135">
        <f>SUM(O257:O260)</f>
        <v>73888559.999999985</v>
      </c>
      <c r="P261" s="136"/>
      <c r="Q261" s="140"/>
      <c r="R261" s="38"/>
    </row>
    <row r="262" spans="1:18" s="83" customFormat="1" ht="25.5" x14ac:dyDescent="0.25">
      <c r="A262" s="128">
        <v>49</v>
      </c>
      <c r="B262" s="17" t="s">
        <v>233</v>
      </c>
      <c r="C262" s="18">
        <v>29474</v>
      </c>
      <c r="D262" s="51" t="s">
        <v>24</v>
      </c>
      <c r="E262" s="20">
        <v>3.26</v>
      </c>
      <c r="F262" s="20"/>
      <c r="G262" s="19"/>
      <c r="H262" s="34"/>
      <c r="I262" s="22">
        <v>0.4</v>
      </c>
      <c r="J262" s="23">
        <f t="shared" si="6"/>
        <v>1.304</v>
      </c>
      <c r="K262" s="29">
        <v>1</v>
      </c>
      <c r="L262" s="28">
        <f t="shared" si="7"/>
        <v>3.26</v>
      </c>
      <c r="M262" s="19">
        <v>1</v>
      </c>
      <c r="N262" s="28">
        <f t="shared" si="21"/>
        <v>1.9559999999999997</v>
      </c>
      <c r="O262" s="64">
        <f>+N262*M262*1490000</f>
        <v>2914439.9999999995</v>
      </c>
      <c r="P262" s="53">
        <v>2022</v>
      </c>
      <c r="Q262" s="129" t="s">
        <v>195</v>
      </c>
      <c r="R262" s="24"/>
    </row>
    <row r="263" spans="1:18" s="133" customFormat="1" ht="25.5" x14ac:dyDescent="0.25">
      <c r="A263" s="131"/>
      <c r="B263" s="30" t="s">
        <v>233</v>
      </c>
      <c r="C263" s="31">
        <v>29474</v>
      </c>
      <c r="D263" s="52" t="s">
        <v>24</v>
      </c>
      <c r="E263" s="33">
        <v>3.46</v>
      </c>
      <c r="F263" s="33"/>
      <c r="G263" s="32"/>
      <c r="H263" s="34"/>
      <c r="I263" s="35">
        <v>0.4</v>
      </c>
      <c r="J263" s="42">
        <f t="shared" si="6"/>
        <v>1.3840000000000001</v>
      </c>
      <c r="K263" s="35">
        <v>1</v>
      </c>
      <c r="L263" s="34">
        <f t="shared" si="7"/>
        <v>3.46</v>
      </c>
      <c r="M263" s="32">
        <v>5</v>
      </c>
      <c r="N263" s="34">
        <f t="shared" si="21"/>
        <v>2.0759999999999996</v>
      </c>
      <c r="O263" s="63">
        <f>+N263*M263*1490000</f>
        <v>15466199.999999998</v>
      </c>
      <c r="P263" s="52">
        <v>2022</v>
      </c>
      <c r="Q263" s="132" t="s">
        <v>195</v>
      </c>
      <c r="R263" s="32" t="s">
        <v>50</v>
      </c>
    </row>
    <row r="264" spans="1:18" s="133" customFormat="1" ht="38.25" x14ac:dyDescent="0.25">
      <c r="A264" s="131"/>
      <c r="B264" s="30" t="s">
        <v>233</v>
      </c>
      <c r="C264" s="31">
        <v>29474</v>
      </c>
      <c r="D264" s="52" t="s">
        <v>24</v>
      </c>
      <c r="E264" s="33">
        <v>3.65</v>
      </c>
      <c r="F264" s="33"/>
      <c r="G264" s="32"/>
      <c r="H264" s="34"/>
      <c r="I264" s="35">
        <v>0.4</v>
      </c>
      <c r="J264" s="42">
        <f t="shared" si="6"/>
        <v>1.46</v>
      </c>
      <c r="K264" s="35">
        <v>1</v>
      </c>
      <c r="L264" s="34">
        <f t="shared" si="7"/>
        <v>3.65</v>
      </c>
      <c r="M264" s="32">
        <v>6</v>
      </c>
      <c r="N264" s="34">
        <f t="shared" si="21"/>
        <v>2.19</v>
      </c>
      <c r="O264" s="63">
        <f>+N264*M264*1490000</f>
        <v>19578600</v>
      </c>
      <c r="P264" s="52">
        <v>2022</v>
      </c>
      <c r="Q264" s="132" t="s">
        <v>195</v>
      </c>
      <c r="R264" s="32" t="s">
        <v>38</v>
      </c>
    </row>
    <row r="265" spans="1:18" s="83" customFormat="1" ht="25.5" x14ac:dyDescent="0.25">
      <c r="A265" s="128"/>
      <c r="B265" s="25" t="s">
        <v>233</v>
      </c>
      <c r="C265" s="26">
        <v>29474</v>
      </c>
      <c r="D265" s="53" t="s">
        <v>24</v>
      </c>
      <c r="E265" s="27">
        <v>3.65</v>
      </c>
      <c r="F265" s="27"/>
      <c r="G265" s="24"/>
      <c r="H265" s="28"/>
      <c r="I265" s="29">
        <v>0.4</v>
      </c>
      <c r="J265" s="130">
        <f>I265*(E265+F265+H265)</f>
        <v>1.46</v>
      </c>
      <c r="K265" s="29">
        <v>1</v>
      </c>
      <c r="L265" s="28">
        <f>K265*(E265+F265+H265)</f>
        <v>3.65</v>
      </c>
      <c r="M265" s="24">
        <v>6</v>
      </c>
      <c r="N265" s="28">
        <f>+L265-J265</f>
        <v>2.19</v>
      </c>
      <c r="O265" s="64">
        <f>+M265*N265*1490000</f>
        <v>19578600</v>
      </c>
      <c r="P265" s="53">
        <v>2023</v>
      </c>
      <c r="Q265" s="67" t="s">
        <v>195</v>
      </c>
      <c r="R265" s="24" t="s">
        <v>39</v>
      </c>
    </row>
    <row r="266" spans="1:18" s="83" customFormat="1" ht="25.5" x14ac:dyDescent="0.25">
      <c r="A266" s="128"/>
      <c r="B266" s="25" t="s">
        <v>233</v>
      </c>
      <c r="C266" s="26">
        <v>29474</v>
      </c>
      <c r="D266" s="53" t="s">
        <v>24</v>
      </c>
      <c r="E266" s="27">
        <v>3.65</v>
      </c>
      <c r="F266" s="27"/>
      <c r="G266" s="24"/>
      <c r="H266" s="28"/>
      <c r="I266" s="29">
        <v>0.4</v>
      </c>
      <c r="J266" s="130">
        <f>I266*(E266+F266+H266)</f>
        <v>1.46</v>
      </c>
      <c r="K266" s="29">
        <v>1</v>
      </c>
      <c r="L266" s="28">
        <f>K266*(E266+F266+H266)</f>
        <v>3.65</v>
      </c>
      <c r="M266" s="24">
        <v>6</v>
      </c>
      <c r="N266" s="28">
        <f>+L266-J266</f>
        <v>2.19</v>
      </c>
      <c r="O266" s="64">
        <f>+M266*N266*1800000</f>
        <v>23652000</v>
      </c>
      <c r="P266" s="53">
        <v>2023</v>
      </c>
      <c r="Q266" s="67" t="s">
        <v>195</v>
      </c>
      <c r="R266" s="24" t="s">
        <v>27</v>
      </c>
    </row>
    <row r="267" spans="1:18" s="138" customFormat="1" ht="27" x14ac:dyDescent="0.25">
      <c r="A267" s="134"/>
      <c r="B267" s="43" t="s">
        <v>234</v>
      </c>
      <c r="C267" s="44"/>
      <c r="D267" s="54"/>
      <c r="E267" s="46"/>
      <c r="F267" s="46"/>
      <c r="G267" s="47"/>
      <c r="H267" s="48"/>
      <c r="I267" s="49"/>
      <c r="J267" s="50"/>
      <c r="K267" s="41"/>
      <c r="L267" s="40"/>
      <c r="M267" s="47">
        <f>SUM(M262:M266)</f>
        <v>24</v>
      </c>
      <c r="N267" s="40"/>
      <c r="O267" s="135">
        <f>SUM(O262:O266)</f>
        <v>81189840</v>
      </c>
      <c r="P267" s="136"/>
      <c r="Q267" s="140"/>
      <c r="R267" s="38"/>
    </row>
    <row r="268" spans="1:18" s="133" customFormat="1" ht="25.5" x14ac:dyDescent="0.25">
      <c r="A268" s="131">
        <v>50</v>
      </c>
      <c r="B268" s="30" t="s">
        <v>235</v>
      </c>
      <c r="C268" s="55">
        <v>33650</v>
      </c>
      <c r="D268" s="32" t="s">
        <v>24</v>
      </c>
      <c r="E268" s="33">
        <v>2.46</v>
      </c>
      <c r="F268" s="33"/>
      <c r="G268" s="32"/>
      <c r="H268" s="34"/>
      <c r="I268" s="35">
        <v>0.4</v>
      </c>
      <c r="J268" s="42">
        <f t="shared" si="6"/>
        <v>0.98399999999999999</v>
      </c>
      <c r="K268" s="35">
        <v>1</v>
      </c>
      <c r="L268" s="34">
        <f t="shared" si="7"/>
        <v>2.46</v>
      </c>
      <c r="M268" s="32">
        <v>6</v>
      </c>
      <c r="N268" s="34">
        <f t="shared" si="21"/>
        <v>1.476</v>
      </c>
      <c r="O268" s="63">
        <f>+N268*M268*1490000</f>
        <v>13195440</v>
      </c>
      <c r="P268" s="52">
        <v>2022</v>
      </c>
      <c r="Q268" s="132" t="s">
        <v>195</v>
      </c>
      <c r="R268" s="32" t="s">
        <v>50</v>
      </c>
    </row>
    <row r="269" spans="1:18" s="133" customFormat="1" ht="38.25" x14ac:dyDescent="0.25">
      <c r="A269" s="131"/>
      <c r="B269" s="30" t="s">
        <v>235</v>
      </c>
      <c r="C269" s="55">
        <v>33650</v>
      </c>
      <c r="D269" s="32" t="s">
        <v>24</v>
      </c>
      <c r="E269" s="33">
        <v>2.72</v>
      </c>
      <c r="F269" s="33"/>
      <c r="G269" s="32"/>
      <c r="H269" s="34"/>
      <c r="I269" s="35">
        <v>0.4</v>
      </c>
      <c r="J269" s="42">
        <f t="shared" si="6"/>
        <v>1.0880000000000001</v>
      </c>
      <c r="K269" s="35">
        <v>1</v>
      </c>
      <c r="L269" s="34">
        <f t="shared" si="7"/>
        <v>2.72</v>
      </c>
      <c r="M269" s="32">
        <v>6</v>
      </c>
      <c r="N269" s="34">
        <f t="shared" si="21"/>
        <v>1.6320000000000001</v>
      </c>
      <c r="O269" s="63">
        <f>+N269*M269*1490000</f>
        <v>14590080.000000002</v>
      </c>
      <c r="P269" s="52">
        <v>2022</v>
      </c>
      <c r="Q269" s="132" t="s">
        <v>195</v>
      </c>
      <c r="R269" s="32" t="s">
        <v>38</v>
      </c>
    </row>
    <row r="270" spans="1:18" s="83" customFormat="1" ht="25.5" x14ac:dyDescent="0.25">
      <c r="A270" s="128"/>
      <c r="B270" s="25" t="s">
        <v>235</v>
      </c>
      <c r="C270" s="56">
        <v>33650</v>
      </c>
      <c r="D270" s="24" t="s">
        <v>24</v>
      </c>
      <c r="E270" s="27">
        <v>2.72</v>
      </c>
      <c r="F270" s="27"/>
      <c r="G270" s="24"/>
      <c r="H270" s="28"/>
      <c r="I270" s="29">
        <v>0.4</v>
      </c>
      <c r="J270" s="130">
        <f>I270*(E270+F270+H270)</f>
        <v>1.0880000000000001</v>
      </c>
      <c r="K270" s="29">
        <v>1</v>
      </c>
      <c r="L270" s="28">
        <f>K270*(E270+F270+H270)</f>
        <v>2.72</v>
      </c>
      <c r="M270" s="24">
        <v>6</v>
      </c>
      <c r="N270" s="28">
        <f>+L270-J270</f>
        <v>1.6320000000000001</v>
      </c>
      <c r="O270" s="64">
        <f>+M270*N270*1490000</f>
        <v>14590080.000000002</v>
      </c>
      <c r="P270" s="53">
        <v>2023</v>
      </c>
      <c r="Q270" s="67" t="s">
        <v>195</v>
      </c>
      <c r="R270" s="24" t="s">
        <v>39</v>
      </c>
    </row>
    <row r="271" spans="1:18" s="83" customFormat="1" ht="25.5" x14ac:dyDescent="0.25">
      <c r="A271" s="128"/>
      <c r="B271" s="25" t="s">
        <v>235</v>
      </c>
      <c r="C271" s="56">
        <v>33650</v>
      </c>
      <c r="D271" s="24" t="s">
        <v>24</v>
      </c>
      <c r="E271" s="27">
        <v>2.72</v>
      </c>
      <c r="F271" s="27"/>
      <c r="G271" s="24"/>
      <c r="H271" s="28"/>
      <c r="I271" s="29">
        <v>0.4</v>
      </c>
      <c r="J271" s="130">
        <f>I271*(E271+F271+H271)</f>
        <v>1.0880000000000001</v>
      </c>
      <c r="K271" s="29">
        <v>1</v>
      </c>
      <c r="L271" s="28">
        <f>K271*(E271+F271+H271)</f>
        <v>2.72</v>
      </c>
      <c r="M271" s="24">
        <v>6</v>
      </c>
      <c r="N271" s="28">
        <f>+L271-J271</f>
        <v>1.6320000000000001</v>
      </c>
      <c r="O271" s="64">
        <f>+M271*N271*1800000</f>
        <v>17625600.000000004</v>
      </c>
      <c r="P271" s="53">
        <v>2023</v>
      </c>
      <c r="Q271" s="67" t="s">
        <v>195</v>
      </c>
      <c r="R271" s="24" t="s">
        <v>27</v>
      </c>
    </row>
    <row r="272" spans="1:18" s="138" customFormat="1" ht="40.5" x14ac:dyDescent="0.25">
      <c r="A272" s="134"/>
      <c r="B272" s="43" t="s">
        <v>236</v>
      </c>
      <c r="C272" s="57"/>
      <c r="D272" s="47"/>
      <c r="E272" s="46"/>
      <c r="F272" s="46"/>
      <c r="G272" s="47"/>
      <c r="H272" s="48"/>
      <c r="I272" s="49"/>
      <c r="J272" s="50"/>
      <c r="K272" s="41"/>
      <c r="L272" s="40"/>
      <c r="M272" s="47">
        <f>SUM(M268:M271)</f>
        <v>24</v>
      </c>
      <c r="N272" s="40"/>
      <c r="O272" s="135">
        <f>SUM(O268:O271)</f>
        <v>60001200</v>
      </c>
      <c r="P272" s="136"/>
      <c r="Q272" s="140"/>
      <c r="R272" s="38"/>
    </row>
    <row r="273" spans="1:20" s="83" customFormat="1" ht="25.5" x14ac:dyDescent="0.25">
      <c r="A273" s="128">
        <v>51</v>
      </c>
      <c r="B273" s="17" t="s">
        <v>237</v>
      </c>
      <c r="C273" s="18">
        <v>29382</v>
      </c>
      <c r="D273" s="21" t="s">
        <v>102</v>
      </c>
      <c r="E273" s="20">
        <v>3.99</v>
      </c>
      <c r="F273" s="20">
        <v>0.5</v>
      </c>
      <c r="G273" s="19"/>
      <c r="H273" s="34"/>
      <c r="I273" s="22">
        <v>0.4</v>
      </c>
      <c r="J273" s="23">
        <f t="shared" si="6"/>
        <v>1.7960000000000003</v>
      </c>
      <c r="K273" s="29">
        <v>1</v>
      </c>
      <c r="L273" s="28">
        <f t="shared" si="7"/>
        <v>4.49</v>
      </c>
      <c r="M273" s="19">
        <v>11</v>
      </c>
      <c r="N273" s="28">
        <f t="shared" si="21"/>
        <v>2.694</v>
      </c>
      <c r="O273" s="64">
        <f>+N273*M273*1490000</f>
        <v>44154660</v>
      </c>
      <c r="P273" s="53">
        <v>2022</v>
      </c>
      <c r="Q273" s="129" t="s">
        <v>191</v>
      </c>
      <c r="R273" s="24"/>
    </row>
    <row r="274" spans="1:20" s="133" customFormat="1" ht="25.5" x14ac:dyDescent="0.25">
      <c r="A274" s="131"/>
      <c r="B274" s="30" t="s">
        <v>237</v>
      </c>
      <c r="C274" s="31">
        <v>29382</v>
      </c>
      <c r="D274" s="34" t="s">
        <v>102</v>
      </c>
      <c r="E274" s="33">
        <v>4.4000000000000004</v>
      </c>
      <c r="F274" s="33">
        <v>0.5</v>
      </c>
      <c r="G274" s="32"/>
      <c r="H274" s="34"/>
      <c r="I274" s="35">
        <v>0.4</v>
      </c>
      <c r="J274" s="42">
        <f t="shared" si="6"/>
        <v>1.9600000000000002</v>
      </c>
      <c r="K274" s="35">
        <v>1</v>
      </c>
      <c r="L274" s="34">
        <f t="shared" si="7"/>
        <v>4.9000000000000004</v>
      </c>
      <c r="M274" s="32">
        <v>1</v>
      </c>
      <c r="N274" s="34">
        <f t="shared" si="21"/>
        <v>2.9400000000000004</v>
      </c>
      <c r="O274" s="63">
        <f>+N274*M274*1490000</f>
        <v>4380600.0000000009</v>
      </c>
      <c r="P274" s="52">
        <v>2022</v>
      </c>
      <c r="Q274" s="132" t="s">
        <v>191</v>
      </c>
      <c r="R274" s="32" t="s">
        <v>238</v>
      </c>
    </row>
    <row r="275" spans="1:20" s="139" customFormat="1" ht="25.5" x14ac:dyDescent="0.25">
      <c r="A275" s="141"/>
      <c r="B275" s="17" t="s">
        <v>237</v>
      </c>
      <c r="C275" s="18">
        <v>29382</v>
      </c>
      <c r="D275" s="21" t="s">
        <v>90</v>
      </c>
      <c r="E275" s="20">
        <v>4.4000000000000004</v>
      </c>
      <c r="F275" s="20">
        <v>0.5</v>
      </c>
      <c r="G275" s="19"/>
      <c r="H275" s="21"/>
      <c r="I275" s="22">
        <v>0.4</v>
      </c>
      <c r="J275" s="23">
        <f>I275*(E275+F275+H275)</f>
        <v>1.9600000000000002</v>
      </c>
      <c r="K275" s="22">
        <v>1</v>
      </c>
      <c r="L275" s="21">
        <f>K275*(E275+F275+H275)</f>
        <v>4.9000000000000004</v>
      </c>
      <c r="M275" s="19">
        <v>6</v>
      </c>
      <c r="N275" s="21">
        <f>+L275-J275</f>
        <v>2.9400000000000004</v>
      </c>
      <c r="O275" s="66">
        <f>+M275*N275*1490000</f>
        <v>26283600</v>
      </c>
      <c r="P275" s="51">
        <v>2023</v>
      </c>
      <c r="Q275" s="129" t="s">
        <v>191</v>
      </c>
      <c r="R275" s="24" t="s">
        <v>39</v>
      </c>
    </row>
    <row r="276" spans="1:20" s="139" customFormat="1" ht="25.5" x14ac:dyDescent="0.25">
      <c r="A276" s="141"/>
      <c r="B276" s="17" t="s">
        <v>237</v>
      </c>
      <c r="C276" s="18">
        <v>29382</v>
      </c>
      <c r="D276" s="21" t="s">
        <v>90</v>
      </c>
      <c r="E276" s="20">
        <v>4.4000000000000004</v>
      </c>
      <c r="F276" s="20">
        <v>0.5</v>
      </c>
      <c r="G276" s="19"/>
      <c r="H276" s="21"/>
      <c r="I276" s="22">
        <v>0.4</v>
      </c>
      <c r="J276" s="23">
        <f>I276*(E276+F276+H276)</f>
        <v>1.9600000000000002</v>
      </c>
      <c r="K276" s="22">
        <v>1</v>
      </c>
      <c r="L276" s="21">
        <f>K276*(E276+F276+H276)</f>
        <v>4.9000000000000004</v>
      </c>
      <c r="M276" s="19">
        <v>6</v>
      </c>
      <c r="N276" s="21">
        <f>+L276-J276</f>
        <v>2.9400000000000004</v>
      </c>
      <c r="O276" s="66">
        <f>+M276*N276*1800000</f>
        <v>31752000</v>
      </c>
      <c r="P276" s="51">
        <v>2023</v>
      </c>
      <c r="Q276" s="129" t="s">
        <v>191</v>
      </c>
      <c r="R276" s="24" t="s">
        <v>27</v>
      </c>
    </row>
    <row r="277" spans="1:20" s="138" customFormat="1" ht="27" x14ac:dyDescent="0.25">
      <c r="A277" s="134"/>
      <c r="B277" s="43" t="s">
        <v>239</v>
      </c>
      <c r="C277" s="44"/>
      <c r="D277" s="45"/>
      <c r="E277" s="46"/>
      <c r="F277" s="46"/>
      <c r="G277" s="47"/>
      <c r="H277" s="48"/>
      <c r="I277" s="49"/>
      <c r="J277" s="50"/>
      <c r="K277" s="41"/>
      <c r="L277" s="40"/>
      <c r="M277" s="47">
        <f>SUM(M273:M276)</f>
        <v>24</v>
      </c>
      <c r="N277" s="40"/>
      <c r="O277" s="135">
        <f>SUM(O273:O276)</f>
        <v>106570860</v>
      </c>
      <c r="P277" s="136"/>
      <c r="Q277" s="140"/>
      <c r="R277" s="38"/>
    </row>
    <row r="278" spans="1:20" s="133" customFormat="1" ht="69" customHeight="1" x14ac:dyDescent="0.25">
      <c r="A278" s="131">
        <v>52</v>
      </c>
      <c r="B278" s="30" t="s">
        <v>240</v>
      </c>
      <c r="C278" s="31">
        <v>28075</v>
      </c>
      <c r="D278" s="34" t="s">
        <v>102</v>
      </c>
      <c r="E278" s="33">
        <v>3.99</v>
      </c>
      <c r="F278" s="33">
        <v>0.4</v>
      </c>
      <c r="G278" s="32"/>
      <c r="H278" s="34"/>
      <c r="I278" s="35">
        <v>0.4</v>
      </c>
      <c r="J278" s="42">
        <f t="shared" si="6"/>
        <v>1.7560000000000002</v>
      </c>
      <c r="K278" s="35">
        <v>1</v>
      </c>
      <c r="L278" s="34">
        <f t="shared" si="7"/>
        <v>4.3900000000000006</v>
      </c>
      <c r="M278" s="32">
        <v>6</v>
      </c>
      <c r="N278" s="34">
        <f t="shared" si="21"/>
        <v>2.6340000000000003</v>
      </c>
      <c r="O278" s="63">
        <f>+N278*M278*1490000</f>
        <v>23547960.000000004</v>
      </c>
      <c r="P278" s="52">
        <v>2022</v>
      </c>
      <c r="Q278" s="132" t="s">
        <v>191</v>
      </c>
      <c r="R278" s="32" t="s">
        <v>241</v>
      </c>
      <c r="T278" s="133" t="s">
        <v>242</v>
      </c>
    </row>
    <row r="279" spans="1:20" s="133" customFormat="1" ht="38.25" x14ac:dyDescent="0.25">
      <c r="A279" s="131"/>
      <c r="B279" s="30" t="s">
        <v>240</v>
      </c>
      <c r="C279" s="31">
        <v>28076</v>
      </c>
      <c r="D279" s="34" t="s">
        <v>105</v>
      </c>
      <c r="E279" s="33">
        <v>3.99</v>
      </c>
      <c r="F279" s="33">
        <v>0.4</v>
      </c>
      <c r="G279" s="32"/>
      <c r="H279" s="34"/>
      <c r="I279" s="35">
        <v>0.6</v>
      </c>
      <c r="J279" s="42">
        <f t="shared" si="6"/>
        <v>2.6340000000000003</v>
      </c>
      <c r="K279" s="35">
        <v>1</v>
      </c>
      <c r="L279" s="34">
        <f t="shared" si="7"/>
        <v>4.3900000000000006</v>
      </c>
      <c r="M279" s="32">
        <v>1</v>
      </c>
      <c r="N279" s="34">
        <f t="shared" si="21"/>
        <v>1.7560000000000002</v>
      </c>
      <c r="O279" s="63">
        <f>+N279*M279*1490000</f>
        <v>2616440.0000000005</v>
      </c>
      <c r="P279" s="52">
        <v>2022</v>
      </c>
      <c r="Q279" s="132" t="s">
        <v>767</v>
      </c>
      <c r="R279" s="32" t="s">
        <v>243</v>
      </c>
    </row>
    <row r="280" spans="1:20" s="133" customFormat="1" ht="38.25" x14ac:dyDescent="0.25">
      <c r="A280" s="131"/>
      <c r="B280" s="30" t="s">
        <v>240</v>
      </c>
      <c r="C280" s="31">
        <v>28075</v>
      </c>
      <c r="D280" s="34" t="s">
        <v>102</v>
      </c>
      <c r="E280" s="33">
        <v>4.32</v>
      </c>
      <c r="F280" s="33">
        <v>0.4</v>
      </c>
      <c r="G280" s="32"/>
      <c r="H280" s="34"/>
      <c r="I280" s="35">
        <v>0.4</v>
      </c>
      <c r="J280" s="42">
        <f t="shared" si="6"/>
        <v>1.8880000000000003</v>
      </c>
      <c r="K280" s="35">
        <v>1</v>
      </c>
      <c r="L280" s="34">
        <f t="shared" si="7"/>
        <v>4.7200000000000006</v>
      </c>
      <c r="M280" s="32">
        <v>5</v>
      </c>
      <c r="N280" s="34">
        <f t="shared" si="21"/>
        <v>2.8320000000000003</v>
      </c>
      <c r="O280" s="63">
        <f>+N280*M280*1490000</f>
        <v>21098400.000000004</v>
      </c>
      <c r="P280" s="52">
        <v>2022</v>
      </c>
      <c r="Q280" s="132" t="s">
        <v>191</v>
      </c>
      <c r="R280" s="32" t="s">
        <v>642</v>
      </c>
    </row>
    <row r="281" spans="1:20" s="83" customFormat="1" ht="25.5" x14ac:dyDescent="0.25">
      <c r="A281" s="128"/>
      <c r="B281" s="25" t="s">
        <v>240</v>
      </c>
      <c r="C281" s="26">
        <v>28075</v>
      </c>
      <c r="D281" s="28" t="s">
        <v>102</v>
      </c>
      <c r="E281" s="27">
        <v>4.32</v>
      </c>
      <c r="F281" s="27">
        <v>0.4</v>
      </c>
      <c r="G281" s="24"/>
      <c r="H281" s="28"/>
      <c r="I281" s="29">
        <v>0.4</v>
      </c>
      <c r="J281" s="130">
        <f>I281*(E281+F281+H281)</f>
        <v>1.8880000000000003</v>
      </c>
      <c r="K281" s="29">
        <v>1</v>
      </c>
      <c r="L281" s="28">
        <f>K281*(E281+F281+H281)</f>
        <v>4.7200000000000006</v>
      </c>
      <c r="M281" s="24">
        <v>6</v>
      </c>
      <c r="N281" s="28">
        <f>+L281-J281</f>
        <v>2.8320000000000003</v>
      </c>
      <c r="O281" s="64">
        <f>+M281*N281*1490000</f>
        <v>25318080</v>
      </c>
      <c r="P281" s="53">
        <v>2023</v>
      </c>
      <c r="Q281" s="67" t="s">
        <v>191</v>
      </c>
      <c r="R281" s="24" t="s">
        <v>39</v>
      </c>
    </row>
    <row r="282" spans="1:20" s="83" customFormat="1" ht="25.5" x14ac:dyDescent="0.25">
      <c r="A282" s="128"/>
      <c r="B282" s="25" t="s">
        <v>240</v>
      </c>
      <c r="C282" s="26">
        <v>28075</v>
      </c>
      <c r="D282" s="28" t="s">
        <v>102</v>
      </c>
      <c r="E282" s="27">
        <v>4.32</v>
      </c>
      <c r="F282" s="27">
        <v>0.4</v>
      </c>
      <c r="G282" s="24"/>
      <c r="H282" s="28"/>
      <c r="I282" s="29">
        <v>0.4</v>
      </c>
      <c r="J282" s="130">
        <f>I282*(E282+F282+H282)</f>
        <v>1.8880000000000003</v>
      </c>
      <c r="K282" s="29">
        <v>1</v>
      </c>
      <c r="L282" s="28">
        <f>K282*(E282+F282+H282)</f>
        <v>4.7200000000000006</v>
      </c>
      <c r="M282" s="24">
        <v>6</v>
      </c>
      <c r="N282" s="28">
        <f>+L282-J282</f>
        <v>2.8320000000000003</v>
      </c>
      <c r="O282" s="64">
        <f>+M282*N282*1800000</f>
        <v>30585600</v>
      </c>
      <c r="P282" s="53">
        <v>2023</v>
      </c>
      <c r="Q282" s="67" t="s">
        <v>191</v>
      </c>
      <c r="R282" s="24" t="s">
        <v>27</v>
      </c>
    </row>
    <row r="283" spans="1:20" s="143" customFormat="1" ht="40.5" x14ac:dyDescent="0.25">
      <c r="A283" s="142"/>
      <c r="B283" s="43" t="s">
        <v>244</v>
      </c>
      <c r="C283" s="44"/>
      <c r="D283" s="45"/>
      <c r="E283" s="46"/>
      <c r="F283" s="46"/>
      <c r="G283" s="47"/>
      <c r="H283" s="45"/>
      <c r="I283" s="49"/>
      <c r="J283" s="50"/>
      <c r="K283" s="49"/>
      <c r="L283" s="45"/>
      <c r="M283" s="47">
        <f>SUM(M278:M282)</f>
        <v>24</v>
      </c>
      <c r="N283" s="45"/>
      <c r="O283" s="65">
        <f>SUM(O278:O282)</f>
        <v>103166480</v>
      </c>
      <c r="P283" s="54"/>
      <c r="Q283" s="140"/>
      <c r="R283" s="47"/>
    </row>
    <row r="284" spans="1:20" s="133" customFormat="1" ht="25.5" x14ac:dyDescent="0.25">
      <c r="A284" s="131">
        <v>53</v>
      </c>
      <c r="B284" s="30" t="s">
        <v>245</v>
      </c>
      <c r="C284" s="31">
        <v>34553</v>
      </c>
      <c r="D284" s="34" t="s">
        <v>102</v>
      </c>
      <c r="E284" s="33">
        <v>2.34</v>
      </c>
      <c r="F284" s="33"/>
      <c r="G284" s="32"/>
      <c r="H284" s="34"/>
      <c r="I284" s="35">
        <v>0.4</v>
      </c>
      <c r="J284" s="42">
        <f t="shared" si="6"/>
        <v>0.93599999999999994</v>
      </c>
      <c r="K284" s="35">
        <v>1</v>
      </c>
      <c r="L284" s="34">
        <f t="shared" si="7"/>
        <v>2.34</v>
      </c>
      <c r="M284" s="32">
        <v>5</v>
      </c>
      <c r="N284" s="34">
        <f t="shared" si="21"/>
        <v>1.4039999999999999</v>
      </c>
      <c r="O284" s="63">
        <f>+N284*M284*1490000</f>
        <v>10459800</v>
      </c>
      <c r="P284" s="52">
        <v>2022</v>
      </c>
      <c r="Q284" s="132" t="s">
        <v>191</v>
      </c>
      <c r="R284" s="32" t="s">
        <v>760</v>
      </c>
    </row>
    <row r="285" spans="1:20" s="133" customFormat="1" ht="25.5" x14ac:dyDescent="0.25">
      <c r="A285" s="131"/>
      <c r="B285" s="30" t="s">
        <v>245</v>
      </c>
      <c r="C285" s="31">
        <v>34553</v>
      </c>
      <c r="D285" s="34" t="s">
        <v>102</v>
      </c>
      <c r="E285" s="33">
        <v>2.67</v>
      </c>
      <c r="F285" s="33"/>
      <c r="G285" s="32"/>
      <c r="H285" s="34"/>
      <c r="I285" s="35">
        <v>0.4</v>
      </c>
      <c r="J285" s="42">
        <f t="shared" si="6"/>
        <v>1.0680000000000001</v>
      </c>
      <c r="K285" s="35">
        <v>1</v>
      </c>
      <c r="L285" s="34">
        <f t="shared" si="7"/>
        <v>2.67</v>
      </c>
      <c r="M285" s="32">
        <v>1</v>
      </c>
      <c r="N285" s="34">
        <f t="shared" si="21"/>
        <v>1.6019999999999999</v>
      </c>
      <c r="O285" s="63">
        <f>+N285*M285*1490000</f>
        <v>2386980</v>
      </c>
      <c r="P285" s="52">
        <v>2022</v>
      </c>
      <c r="Q285" s="132" t="s">
        <v>191</v>
      </c>
      <c r="R285" s="32" t="s">
        <v>44</v>
      </c>
    </row>
    <row r="286" spans="1:20" s="133" customFormat="1" ht="25.5" x14ac:dyDescent="0.25">
      <c r="A286" s="131"/>
      <c r="B286" s="30" t="s">
        <v>245</v>
      </c>
      <c r="C286" s="31">
        <v>34553</v>
      </c>
      <c r="D286" s="34" t="s">
        <v>102</v>
      </c>
      <c r="E286" s="33">
        <v>2.67</v>
      </c>
      <c r="F286" s="33"/>
      <c r="G286" s="32"/>
      <c r="H286" s="34"/>
      <c r="I286" s="35">
        <v>0.4</v>
      </c>
      <c r="J286" s="42">
        <f>I286*(E286+F286+H286)</f>
        <v>1.0680000000000001</v>
      </c>
      <c r="K286" s="35">
        <v>1</v>
      </c>
      <c r="L286" s="34">
        <f>K286*(E286+F286+H286)</f>
        <v>2.67</v>
      </c>
      <c r="M286" s="32">
        <v>2</v>
      </c>
      <c r="N286" s="34">
        <f>+L286-J286</f>
        <v>1.6019999999999999</v>
      </c>
      <c r="O286" s="63">
        <f>+M286*N286*1490000</f>
        <v>4773960</v>
      </c>
      <c r="P286" s="52">
        <v>2023</v>
      </c>
      <c r="Q286" s="132" t="s">
        <v>191</v>
      </c>
      <c r="R286" s="32" t="s">
        <v>246</v>
      </c>
    </row>
    <row r="287" spans="1:20" s="143" customFormat="1" ht="27" x14ac:dyDescent="0.25">
      <c r="A287" s="142"/>
      <c r="B287" s="43" t="s">
        <v>247</v>
      </c>
      <c r="C287" s="44"/>
      <c r="D287" s="45"/>
      <c r="E287" s="46"/>
      <c r="F287" s="46"/>
      <c r="G287" s="47"/>
      <c r="H287" s="45"/>
      <c r="I287" s="49"/>
      <c r="J287" s="50"/>
      <c r="K287" s="49"/>
      <c r="L287" s="45"/>
      <c r="M287" s="47">
        <f>SUM(M284:M286)</f>
        <v>8</v>
      </c>
      <c r="N287" s="45"/>
      <c r="O287" s="65">
        <f>SUM(O284:O286)</f>
        <v>17620740</v>
      </c>
      <c r="P287" s="54"/>
      <c r="Q287" s="140"/>
      <c r="R287" s="47"/>
    </row>
    <row r="288" spans="1:20" s="133" customFormat="1" ht="56.25" customHeight="1" x14ac:dyDescent="0.25">
      <c r="A288" s="131">
        <v>54</v>
      </c>
      <c r="B288" s="30" t="s">
        <v>248</v>
      </c>
      <c r="C288" s="31">
        <v>30599</v>
      </c>
      <c r="D288" s="52" t="s">
        <v>24</v>
      </c>
      <c r="E288" s="33">
        <v>3.06</v>
      </c>
      <c r="F288" s="33"/>
      <c r="G288" s="32"/>
      <c r="H288" s="34"/>
      <c r="I288" s="35">
        <v>0.4</v>
      </c>
      <c r="J288" s="42">
        <f t="shared" si="6"/>
        <v>1.2240000000000002</v>
      </c>
      <c r="K288" s="35">
        <v>1</v>
      </c>
      <c r="L288" s="34">
        <f t="shared" si="7"/>
        <v>3.06</v>
      </c>
      <c r="M288" s="32">
        <v>6</v>
      </c>
      <c r="N288" s="34">
        <f t="shared" si="21"/>
        <v>1.8359999999999999</v>
      </c>
      <c r="O288" s="63">
        <f>+N288*M288*1490000</f>
        <v>16413839.999999998</v>
      </c>
      <c r="P288" s="52">
        <v>2022</v>
      </c>
      <c r="Q288" s="132" t="s">
        <v>191</v>
      </c>
      <c r="R288" s="32" t="s">
        <v>450</v>
      </c>
      <c r="T288" s="133" t="s">
        <v>249</v>
      </c>
    </row>
    <row r="289" spans="1:18" s="133" customFormat="1" ht="38.25" x14ac:dyDescent="0.25">
      <c r="A289" s="131"/>
      <c r="B289" s="30" t="s">
        <v>248</v>
      </c>
      <c r="C289" s="31">
        <v>30599</v>
      </c>
      <c r="D289" s="52" t="s">
        <v>24</v>
      </c>
      <c r="E289" s="33">
        <v>3.34</v>
      </c>
      <c r="F289" s="33"/>
      <c r="G289" s="32"/>
      <c r="H289" s="34"/>
      <c r="I289" s="35">
        <v>0.4</v>
      </c>
      <c r="J289" s="42">
        <f t="shared" si="6"/>
        <v>1.3360000000000001</v>
      </c>
      <c r="K289" s="35">
        <v>1</v>
      </c>
      <c r="L289" s="34">
        <f t="shared" si="7"/>
        <v>3.34</v>
      </c>
      <c r="M289" s="32">
        <v>6</v>
      </c>
      <c r="N289" s="34">
        <f t="shared" si="21"/>
        <v>2.0039999999999996</v>
      </c>
      <c r="O289" s="63">
        <f>+N289*M289*1490000</f>
        <v>17915759.999999996</v>
      </c>
      <c r="P289" s="52">
        <v>2022</v>
      </c>
      <c r="Q289" s="132" t="s">
        <v>191</v>
      </c>
      <c r="R289" s="32" t="s">
        <v>38</v>
      </c>
    </row>
    <row r="290" spans="1:18" s="83" customFormat="1" ht="25.5" x14ac:dyDescent="0.25">
      <c r="A290" s="128"/>
      <c r="B290" s="25" t="s">
        <v>248</v>
      </c>
      <c r="C290" s="26">
        <v>30599</v>
      </c>
      <c r="D290" s="53" t="s">
        <v>24</v>
      </c>
      <c r="E290" s="27">
        <v>3.34</v>
      </c>
      <c r="F290" s="27"/>
      <c r="G290" s="24"/>
      <c r="H290" s="28"/>
      <c r="I290" s="29">
        <v>0.4</v>
      </c>
      <c r="J290" s="130">
        <f>I290*(E290+F290+H290)</f>
        <v>1.3360000000000001</v>
      </c>
      <c r="K290" s="29">
        <v>1</v>
      </c>
      <c r="L290" s="28">
        <f>K290*(E290+F290+H290)</f>
        <v>3.34</v>
      </c>
      <c r="M290" s="24">
        <v>6</v>
      </c>
      <c r="N290" s="28">
        <f>+L290-J290</f>
        <v>2.0039999999999996</v>
      </c>
      <c r="O290" s="64">
        <f>+M290*N290*1490000</f>
        <v>17915759.999999996</v>
      </c>
      <c r="P290" s="53">
        <v>2023</v>
      </c>
      <c r="Q290" s="67" t="s">
        <v>191</v>
      </c>
      <c r="R290" s="24" t="s">
        <v>39</v>
      </c>
    </row>
    <row r="291" spans="1:18" s="83" customFormat="1" ht="25.5" x14ac:dyDescent="0.25">
      <c r="A291" s="128"/>
      <c r="B291" s="25" t="s">
        <v>248</v>
      </c>
      <c r="C291" s="26">
        <v>30599</v>
      </c>
      <c r="D291" s="53" t="s">
        <v>24</v>
      </c>
      <c r="E291" s="27">
        <v>3.34</v>
      </c>
      <c r="F291" s="27"/>
      <c r="G291" s="24"/>
      <c r="H291" s="28"/>
      <c r="I291" s="29">
        <v>0.4</v>
      </c>
      <c r="J291" s="130">
        <f>I291*(E291+F291+H291)</f>
        <v>1.3360000000000001</v>
      </c>
      <c r="K291" s="29">
        <v>1</v>
      </c>
      <c r="L291" s="28">
        <f>K291*(E291+F291+H291)</f>
        <v>3.34</v>
      </c>
      <c r="M291" s="24">
        <v>6</v>
      </c>
      <c r="N291" s="28">
        <f>+L291-J291</f>
        <v>2.0039999999999996</v>
      </c>
      <c r="O291" s="64">
        <f>+M291*N291*1800000</f>
        <v>21643199.999999996</v>
      </c>
      <c r="P291" s="53">
        <v>2023</v>
      </c>
      <c r="Q291" s="67" t="s">
        <v>191</v>
      </c>
      <c r="R291" s="24" t="s">
        <v>27</v>
      </c>
    </row>
    <row r="292" spans="1:18" s="138" customFormat="1" ht="27" x14ac:dyDescent="0.25">
      <c r="A292" s="134"/>
      <c r="B292" s="43" t="s">
        <v>250</v>
      </c>
      <c r="C292" s="44"/>
      <c r="D292" s="54"/>
      <c r="E292" s="46"/>
      <c r="F292" s="46"/>
      <c r="G292" s="47"/>
      <c r="H292" s="48"/>
      <c r="I292" s="49"/>
      <c r="J292" s="50"/>
      <c r="K292" s="41"/>
      <c r="L292" s="40"/>
      <c r="M292" s="47">
        <f>SUM(M288:M291)</f>
        <v>24</v>
      </c>
      <c r="N292" s="40"/>
      <c r="O292" s="135">
        <f>SUM(O288:O291)</f>
        <v>73888559.999999985</v>
      </c>
      <c r="P292" s="136"/>
      <c r="Q292" s="140"/>
      <c r="R292" s="38"/>
    </row>
    <row r="293" spans="1:18" s="133" customFormat="1" ht="25.5" x14ac:dyDescent="0.25">
      <c r="A293" s="131">
        <v>55</v>
      </c>
      <c r="B293" s="30" t="s">
        <v>251</v>
      </c>
      <c r="C293" s="55">
        <v>33947</v>
      </c>
      <c r="D293" s="63" t="s">
        <v>102</v>
      </c>
      <c r="E293" s="33">
        <v>2.67</v>
      </c>
      <c r="F293" s="33"/>
      <c r="G293" s="32"/>
      <c r="H293" s="34"/>
      <c r="I293" s="35">
        <v>0.4</v>
      </c>
      <c r="J293" s="42">
        <f t="shared" si="6"/>
        <v>1.0680000000000001</v>
      </c>
      <c r="K293" s="35">
        <v>1</v>
      </c>
      <c r="L293" s="34">
        <f t="shared" si="7"/>
        <v>2.67</v>
      </c>
      <c r="M293" s="32">
        <v>3</v>
      </c>
      <c r="N293" s="34">
        <f t="shared" si="21"/>
        <v>1.6019999999999999</v>
      </c>
      <c r="O293" s="63">
        <f>+N293*M293*1490000</f>
        <v>7160939.9999999991</v>
      </c>
      <c r="P293" s="52">
        <v>2022</v>
      </c>
      <c r="Q293" s="132" t="s">
        <v>191</v>
      </c>
      <c r="R293" s="32" t="s">
        <v>252</v>
      </c>
    </row>
    <row r="294" spans="1:18" s="83" customFormat="1" ht="25.5" x14ac:dyDescent="0.25">
      <c r="A294" s="128"/>
      <c r="B294" s="25" t="s">
        <v>251</v>
      </c>
      <c r="C294" s="56">
        <v>33947</v>
      </c>
      <c r="D294" s="64" t="s">
        <v>102</v>
      </c>
      <c r="E294" s="27">
        <v>2.67</v>
      </c>
      <c r="F294" s="27"/>
      <c r="G294" s="24"/>
      <c r="H294" s="28"/>
      <c r="I294" s="29">
        <v>0.4</v>
      </c>
      <c r="J294" s="130">
        <f>I294*(E294+F294+H294)</f>
        <v>1.0680000000000001</v>
      </c>
      <c r="K294" s="29">
        <v>1</v>
      </c>
      <c r="L294" s="28">
        <f>K294*(E294+F294+H294)</f>
        <v>2.67</v>
      </c>
      <c r="M294" s="24">
        <v>6</v>
      </c>
      <c r="N294" s="28">
        <f>+L294-J294</f>
        <v>1.6019999999999999</v>
      </c>
      <c r="O294" s="64">
        <f>+M294*N294*1490000</f>
        <v>14321879.999999998</v>
      </c>
      <c r="P294" s="53">
        <v>2023</v>
      </c>
      <c r="Q294" s="67" t="s">
        <v>191</v>
      </c>
      <c r="R294" s="24" t="s">
        <v>39</v>
      </c>
    </row>
    <row r="295" spans="1:18" s="133" customFormat="1" ht="25.5" x14ac:dyDescent="0.25">
      <c r="A295" s="131"/>
      <c r="B295" s="30" t="s">
        <v>251</v>
      </c>
      <c r="C295" s="55">
        <v>33947</v>
      </c>
      <c r="D295" s="63" t="s">
        <v>102</v>
      </c>
      <c r="E295" s="33">
        <v>3</v>
      </c>
      <c r="F295" s="33"/>
      <c r="G295" s="32"/>
      <c r="H295" s="34"/>
      <c r="I295" s="35">
        <v>0.4</v>
      </c>
      <c r="J295" s="42">
        <f>I295*(E295+F295+H295)</f>
        <v>1.2000000000000002</v>
      </c>
      <c r="K295" s="35">
        <v>1</v>
      </c>
      <c r="L295" s="34">
        <f>K295*(E295+F295+H295)</f>
        <v>3</v>
      </c>
      <c r="M295" s="32">
        <v>6</v>
      </c>
      <c r="N295" s="34">
        <f>+L295-J295</f>
        <v>1.7999999999999998</v>
      </c>
      <c r="O295" s="63">
        <f>+M295*N295*1800000</f>
        <v>19439999.999999996</v>
      </c>
      <c r="P295" s="52">
        <v>2023</v>
      </c>
      <c r="Q295" s="132" t="s">
        <v>191</v>
      </c>
      <c r="R295" s="32" t="s">
        <v>253</v>
      </c>
    </row>
    <row r="296" spans="1:18" s="138" customFormat="1" ht="27" x14ac:dyDescent="0.25">
      <c r="A296" s="134"/>
      <c r="B296" s="43" t="s">
        <v>254</v>
      </c>
      <c r="C296" s="57"/>
      <c r="D296" s="65"/>
      <c r="E296" s="46"/>
      <c r="F296" s="46"/>
      <c r="G296" s="47"/>
      <c r="H296" s="48"/>
      <c r="I296" s="49"/>
      <c r="J296" s="50"/>
      <c r="K296" s="41"/>
      <c r="L296" s="40"/>
      <c r="M296" s="47">
        <f>SUM(M293:M295)</f>
        <v>15</v>
      </c>
      <c r="N296" s="40"/>
      <c r="O296" s="135">
        <f>SUM(O293:O295)</f>
        <v>40922819.999999993</v>
      </c>
      <c r="P296" s="136"/>
      <c r="Q296" s="140"/>
      <c r="R296" s="38"/>
    </row>
    <row r="297" spans="1:18" s="83" customFormat="1" ht="25.5" x14ac:dyDescent="0.25">
      <c r="A297" s="128">
        <v>56</v>
      </c>
      <c r="B297" s="17" t="s">
        <v>255</v>
      </c>
      <c r="C297" s="18">
        <v>30275</v>
      </c>
      <c r="D297" s="19" t="s">
        <v>64</v>
      </c>
      <c r="E297" s="20">
        <v>3.66</v>
      </c>
      <c r="F297" s="20"/>
      <c r="G297" s="19"/>
      <c r="H297" s="34"/>
      <c r="I297" s="22">
        <v>0.4</v>
      </c>
      <c r="J297" s="23">
        <f t="shared" si="6"/>
        <v>1.4640000000000002</v>
      </c>
      <c r="K297" s="29">
        <v>1</v>
      </c>
      <c r="L297" s="28">
        <f t="shared" si="7"/>
        <v>3.66</v>
      </c>
      <c r="M297" s="19">
        <v>12</v>
      </c>
      <c r="N297" s="28">
        <f t="shared" si="21"/>
        <v>2.1959999999999997</v>
      </c>
      <c r="O297" s="64">
        <f>+N297*M297*1490000</f>
        <v>39264479.999999993</v>
      </c>
      <c r="P297" s="53">
        <v>2022</v>
      </c>
      <c r="Q297" s="129" t="s">
        <v>191</v>
      </c>
      <c r="R297" s="24"/>
    </row>
    <row r="298" spans="1:18" s="83" customFormat="1" ht="25.5" x14ac:dyDescent="0.25">
      <c r="A298" s="128"/>
      <c r="B298" s="25" t="s">
        <v>255</v>
      </c>
      <c r="C298" s="26">
        <v>30275</v>
      </c>
      <c r="D298" s="24" t="s">
        <v>64</v>
      </c>
      <c r="E298" s="27">
        <v>3.66</v>
      </c>
      <c r="F298" s="27"/>
      <c r="G298" s="24"/>
      <c r="H298" s="28"/>
      <c r="I298" s="29">
        <v>0.4</v>
      </c>
      <c r="J298" s="130">
        <f>I298*(E298+F298+H298)</f>
        <v>1.4640000000000002</v>
      </c>
      <c r="K298" s="29">
        <v>1</v>
      </c>
      <c r="L298" s="28">
        <f>K298*(E298+F298+H298)</f>
        <v>3.66</v>
      </c>
      <c r="M298" s="24">
        <v>6</v>
      </c>
      <c r="N298" s="28">
        <f>+L298-J298</f>
        <v>2.1959999999999997</v>
      </c>
      <c r="O298" s="64">
        <f>+M298*N298*1490000</f>
        <v>19632239.999999996</v>
      </c>
      <c r="P298" s="53">
        <v>2023</v>
      </c>
      <c r="Q298" s="67" t="s">
        <v>191</v>
      </c>
      <c r="R298" s="24" t="s">
        <v>39</v>
      </c>
    </row>
    <row r="299" spans="1:18" s="83" customFormat="1" ht="25.5" x14ac:dyDescent="0.25">
      <c r="A299" s="128"/>
      <c r="B299" s="25" t="s">
        <v>255</v>
      </c>
      <c r="C299" s="26">
        <v>30275</v>
      </c>
      <c r="D299" s="24" t="s">
        <v>64</v>
      </c>
      <c r="E299" s="27">
        <v>3.66</v>
      </c>
      <c r="F299" s="27"/>
      <c r="G299" s="24"/>
      <c r="H299" s="28"/>
      <c r="I299" s="29">
        <v>0.4</v>
      </c>
      <c r="J299" s="130">
        <f>I299*(E299+F299+H299)</f>
        <v>1.4640000000000002</v>
      </c>
      <c r="K299" s="29">
        <v>1</v>
      </c>
      <c r="L299" s="28">
        <f>K299*(E299+F299+H299)</f>
        <v>3.66</v>
      </c>
      <c r="M299" s="24">
        <v>6</v>
      </c>
      <c r="N299" s="28">
        <f>+L299-J299</f>
        <v>2.1959999999999997</v>
      </c>
      <c r="O299" s="64">
        <f>+M299*N299*1800000</f>
        <v>23716799.999999996</v>
      </c>
      <c r="P299" s="53">
        <v>2023</v>
      </c>
      <c r="Q299" s="67" t="s">
        <v>191</v>
      </c>
      <c r="R299" s="24" t="s">
        <v>27</v>
      </c>
    </row>
    <row r="300" spans="1:18" s="138" customFormat="1" ht="27" x14ac:dyDescent="0.25">
      <c r="A300" s="134"/>
      <c r="B300" s="43" t="s">
        <v>256</v>
      </c>
      <c r="C300" s="44"/>
      <c r="D300" s="47"/>
      <c r="E300" s="46"/>
      <c r="F300" s="46"/>
      <c r="G300" s="47"/>
      <c r="H300" s="48"/>
      <c r="I300" s="49"/>
      <c r="J300" s="50"/>
      <c r="K300" s="41"/>
      <c r="L300" s="40"/>
      <c r="M300" s="47">
        <f>SUM(M297:M299)</f>
        <v>24</v>
      </c>
      <c r="N300" s="40"/>
      <c r="O300" s="135">
        <f>SUM(O297:O299)</f>
        <v>82613519.999999985</v>
      </c>
      <c r="P300" s="136"/>
      <c r="Q300" s="140"/>
      <c r="R300" s="38"/>
    </row>
    <row r="301" spans="1:18" s="133" customFormat="1" ht="25.5" x14ac:dyDescent="0.25">
      <c r="A301" s="128">
        <v>57</v>
      </c>
      <c r="B301" s="30" t="s">
        <v>257</v>
      </c>
      <c r="C301" s="31">
        <v>32426</v>
      </c>
      <c r="D301" s="32" t="s">
        <v>24</v>
      </c>
      <c r="E301" s="33">
        <v>2.46</v>
      </c>
      <c r="F301" s="33"/>
      <c r="G301" s="32"/>
      <c r="H301" s="34"/>
      <c r="I301" s="35">
        <v>0.4</v>
      </c>
      <c r="J301" s="42">
        <f t="shared" si="6"/>
        <v>0.98399999999999999</v>
      </c>
      <c r="K301" s="35">
        <v>1</v>
      </c>
      <c r="L301" s="34">
        <f t="shared" si="7"/>
        <v>2.46</v>
      </c>
      <c r="M301" s="32">
        <v>1</v>
      </c>
      <c r="N301" s="34">
        <f t="shared" si="21"/>
        <v>1.476</v>
      </c>
      <c r="O301" s="63">
        <f>+N301*M301*1490000</f>
        <v>2199240</v>
      </c>
      <c r="P301" s="52">
        <v>2022</v>
      </c>
      <c r="Q301" s="132" t="s">
        <v>191</v>
      </c>
      <c r="R301" s="32" t="s">
        <v>258</v>
      </c>
    </row>
    <row r="302" spans="1:18" s="133" customFormat="1" ht="38.25" x14ac:dyDescent="0.25">
      <c r="A302" s="128"/>
      <c r="B302" s="30" t="s">
        <v>257</v>
      </c>
      <c r="C302" s="31">
        <v>32426</v>
      </c>
      <c r="D302" s="32" t="s">
        <v>24</v>
      </c>
      <c r="E302" s="33">
        <v>2.72</v>
      </c>
      <c r="F302" s="33"/>
      <c r="G302" s="32"/>
      <c r="H302" s="34"/>
      <c r="I302" s="35">
        <v>0.4</v>
      </c>
      <c r="J302" s="42">
        <f t="shared" si="6"/>
        <v>1.0880000000000001</v>
      </c>
      <c r="K302" s="35">
        <v>1</v>
      </c>
      <c r="L302" s="34">
        <f t="shared" si="7"/>
        <v>2.72</v>
      </c>
      <c r="M302" s="32">
        <v>5</v>
      </c>
      <c r="N302" s="34">
        <f t="shared" si="21"/>
        <v>1.6320000000000001</v>
      </c>
      <c r="O302" s="63">
        <f>+N302*M302*1490000</f>
        <v>12158400</v>
      </c>
      <c r="P302" s="52">
        <v>2022</v>
      </c>
      <c r="Q302" s="132" t="s">
        <v>191</v>
      </c>
      <c r="R302" s="32" t="s">
        <v>38</v>
      </c>
    </row>
    <row r="303" spans="1:18" s="83" customFormat="1" ht="25.5" x14ac:dyDescent="0.25">
      <c r="A303" s="128"/>
      <c r="B303" s="25" t="s">
        <v>257</v>
      </c>
      <c r="C303" s="26">
        <v>32426</v>
      </c>
      <c r="D303" s="24" t="s">
        <v>24</v>
      </c>
      <c r="E303" s="27">
        <v>2.72</v>
      </c>
      <c r="F303" s="27"/>
      <c r="G303" s="24"/>
      <c r="H303" s="28"/>
      <c r="I303" s="29">
        <v>0.4</v>
      </c>
      <c r="J303" s="130">
        <f>I303*(E303+F303+H303)</f>
        <v>1.0880000000000001</v>
      </c>
      <c r="K303" s="29">
        <v>1</v>
      </c>
      <c r="L303" s="28">
        <f>K303*(E303+F303+H303)</f>
        <v>2.72</v>
      </c>
      <c r="M303" s="24">
        <v>6</v>
      </c>
      <c r="N303" s="28">
        <f>+L303-J303</f>
        <v>1.6320000000000001</v>
      </c>
      <c r="O303" s="64">
        <f>+M303*N303*1490000</f>
        <v>14590080.000000002</v>
      </c>
      <c r="P303" s="53">
        <v>2023</v>
      </c>
      <c r="Q303" s="67" t="s">
        <v>191</v>
      </c>
      <c r="R303" s="24" t="s">
        <v>39</v>
      </c>
    </row>
    <row r="304" spans="1:18" s="83" customFormat="1" ht="25.5" x14ac:dyDescent="0.25">
      <c r="A304" s="128"/>
      <c r="B304" s="25" t="s">
        <v>257</v>
      </c>
      <c r="C304" s="26">
        <v>32426</v>
      </c>
      <c r="D304" s="24" t="s">
        <v>24</v>
      </c>
      <c r="E304" s="27">
        <v>2.72</v>
      </c>
      <c r="F304" s="27"/>
      <c r="G304" s="24"/>
      <c r="H304" s="28"/>
      <c r="I304" s="29">
        <v>0.4</v>
      </c>
      <c r="J304" s="130">
        <f>I304*(E304+F304+H304)</f>
        <v>1.0880000000000001</v>
      </c>
      <c r="K304" s="29">
        <v>1</v>
      </c>
      <c r="L304" s="28">
        <f>K304*(E304+F304+H304)</f>
        <v>2.72</v>
      </c>
      <c r="M304" s="24">
        <v>6</v>
      </c>
      <c r="N304" s="28">
        <f>+L304-J304</f>
        <v>1.6320000000000001</v>
      </c>
      <c r="O304" s="64">
        <f>+M304*N304*1800000</f>
        <v>17625600.000000004</v>
      </c>
      <c r="P304" s="53">
        <v>2023</v>
      </c>
      <c r="Q304" s="67" t="s">
        <v>191</v>
      </c>
      <c r="R304" s="24" t="s">
        <v>27</v>
      </c>
    </row>
    <row r="305" spans="1:18" s="138" customFormat="1" ht="27" x14ac:dyDescent="0.25">
      <c r="A305" s="134"/>
      <c r="B305" s="43" t="s">
        <v>259</v>
      </c>
      <c r="C305" s="44"/>
      <c r="D305" s="47"/>
      <c r="E305" s="46"/>
      <c r="F305" s="46"/>
      <c r="G305" s="47"/>
      <c r="H305" s="48"/>
      <c r="I305" s="49"/>
      <c r="J305" s="50"/>
      <c r="K305" s="41"/>
      <c r="L305" s="40"/>
      <c r="M305" s="47">
        <f>SUM(M301:M304)</f>
        <v>18</v>
      </c>
      <c r="N305" s="40"/>
      <c r="O305" s="135">
        <f>SUM(O301:O304)</f>
        <v>46573320</v>
      </c>
      <c r="P305" s="136"/>
      <c r="Q305" s="140"/>
      <c r="R305" s="38"/>
    </row>
    <row r="306" spans="1:18" s="83" customFormat="1" ht="25.5" x14ac:dyDescent="0.25">
      <c r="A306" s="128">
        <v>58</v>
      </c>
      <c r="B306" s="17" t="s">
        <v>260</v>
      </c>
      <c r="C306" s="18">
        <v>31128</v>
      </c>
      <c r="D306" s="19" t="s">
        <v>24</v>
      </c>
      <c r="E306" s="20">
        <v>2.46</v>
      </c>
      <c r="F306" s="20"/>
      <c r="G306" s="19"/>
      <c r="H306" s="34"/>
      <c r="I306" s="22">
        <v>0.4</v>
      </c>
      <c r="J306" s="23">
        <f t="shared" si="6"/>
        <v>0.98399999999999999</v>
      </c>
      <c r="K306" s="29">
        <v>1</v>
      </c>
      <c r="L306" s="28">
        <f t="shared" si="7"/>
        <v>2.46</v>
      </c>
      <c r="M306" s="19">
        <v>3</v>
      </c>
      <c r="N306" s="28">
        <f t="shared" si="21"/>
        <v>1.476</v>
      </c>
      <c r="O306" s="64">
        <f>+N306*M306*1490000</f>
        <v>6597720</v>
      </c>
      <c r="P306" s="53">
        <v>2022</v>
      </c>
      <c r="Q306" s="129" t="s">
        <v>191</v>
      </c>
      <c r="R306" s="24"/>
    </row>
    <row r="307" spans="1:18" s="133" customFormat="1" ht="25.5" x14ac:dyDescent="0.25">
      <c r="A307" s="131"/>
      <c r="B307" s="30" t="s">
        <v>260</v>
      </c>
      <c r="C307" s="31">
        <v>31128</v>
      </c>
      <c r="D307" s="32" t="s">
        <v>24</v>
      </c>
      <c r="E307" s="33">
        <v>2.66</v>
      </c>
      <c r="F307" s="33"/>
      <c r="G307" s="32"/>
      <c r="H307" s="34"/>
      <c r="I307" s="35">
        <v>0.4</v>
      </c>
      <c r="J307" s="42">
        <f t="shared" si="6"/>
        <v>1.0640000000000001</v>
      </c>
      <c r="K307" s="35">
        <v>1</v>
      </c>
      <c r="L307" s="34">
        <f t="shared" si="7"/>
        <v>2.66</v>
      </c>
      <c r="M307" s="32">
        <v>3</v>
      </c>
      <c r="N307" s="34">
        <f t="shared" si="21"/>
        <v>1.5960000000000001</v>
      </c>
      <c r="O307" s="63">
        <f>+N307*M307*1490000</f>
        <v>7134120</v>
      </c>
      <c r="P307" s="52">
        <v>2022</v>
      </c>
      <c r="Q307" s="132" t="s">
        <v>191</v>
      </c>
      <c r="R307" s="32" t="s">
        <v>50</v>
      </c>
    </row>
    <row r="308" spans="1:18" s="133" customFormat="1" ht="25.5" x14ac:dyDescent="0.25">
      <c r="A308" s="131"/>
      <c r="B308" s="30" t="s">
        <v>260</v>
      </c>
      <c r="C308" s="31">
        <v>31128</v>
      </c>
      <c r="D308" s="32" t="s">
        <v>24</v>
      </c>
      <c r="E308" s="33">
        <v>2.72</v>
      </c>
      <c r="F308" s="33"/>
      <c r="G308" s="32"/>
      <c r="H308" s="34"/>
      <c r="I308" s="35">
        <v>0.4</v>
      </c>
      <c r="J308" s="42">
        <f t="shared" si="6"/>
        <v>1.0880000000000001</v>
      </c>
      <c r="K308" s="35">
        <v>1</v>
      </c>
      <c r="L308" s="34">
        <f t="shared" si="7"/>
        <v>2.72</v>
      </c>
      <c r="M308" s="32">
        <v>6</v>
      </c>
      <c r="N308" s="34">
        <f t="shared" si="21"/>
        <v>1.6320000000000001</v>
      </c>
      <c r="O308" s="63">
        <f>+N308*M308*1490000</f>
        <v>14590080.000000002</v>
      </c>
      <c r="P308" s="52">
        <v>2022</v>
      </c>
      <c r="Q308" s="132" t="s">
        <v>191</v>
      </c>
      <c r="R308" s="32" t="s">
        <v>38</v>
      </c>
    </row>
    <row r="309" spans="1:18" s="83" customFormat="1" ht="25.5" x14ac:dyDescent="0.25">
      <c r="A309" s="128"/>
      <c r="B309" s="25" t="s">
        <v>260</v>
      </c>
      <c r="C309" s="26">
        <v>31128</v>
      </c>
      <c r="D309" s="24" t="s">
        <v>24</v>
      </c>
      <c r="E309" s="27">
        <v>2.72</v>
      </c>
      <c r="F309" s="27"/>
      <c r="G309" s="24"/>
      <c r="H309" s="28"/>
      <c r="I309" s="29">
        <v>0.4</v>
      </c>
      <c r="J309" s="130">
        <f>I309*(E309+F309+H309)</f>
        <v>1.0880000000000001</v>
      </c>
      <c r="K309" s="29">
        <v>1</v>
      </c>
      <c r="L309" s="28">
        <f>K309*(E309+F309+H309)</f>
        <v>2.72</v>
      </c>
      <c r="M309" s="24">
        <v>6</v>
      </c>
      <c r="N309" s="28">
        <f>+L309-J309</f>
        <v>1.6320000000000001</v>
      </c>
      <c r="O309" s="64">
        <f>+M309*N309*1490000</f>
        <v>14590080.000000002</v>
      </c>
      <c r="P309" s="53">
        <v>2023</v>
      </c>
      <c r="Q309" s="67" t="s">
        <v>191</v>
      </c>
      <c r="R309" s="24" t="s">
        <v>39</v>
      </c>
    </row>
    <row r="310" spans="1:18" s="83" customFormat="1" ht="25.5" x14ac:dyDescent="0.25">
      <c r="A310" s="128"/>
      <c r="B310" s="25" t="s">
        <v>260</v>
      </c>
      <c r="C310" s="26">
        <v>31128</v>
      </c>
      <c r="D310" s="24" t="s">
        <v>24</v>
      </c>
      <c r="E310" s="27">
        <v>2.72</v>
      </c>
      <c r="F310" s="27"/>
      <c r="G310" s="24"/>
      <c r="H310" s="28"/>
      <c r="I310" s="29">
        <v>0.4</v>
      </c>
      <c r="J310" s="130">
        <f>I310*(E310+F310+H310)</f>
        <v>1.0880000000000001</v>
      </c>
      <c r="K310" s="29">
        <v>1</v>
      </c>
      <c r="L310" s="28">
        <f>K310*(E310+F310+H310)</f>
        <v>2.72</v>
      </c>
      <c r="M310" s="24">
        <v>6</v>
      </c>
      <c r="N310" s="28">
        <f>+L310-J310</f>
        <v>1.6320000000000001</v>
      </c>
      <c r="O310" s="64">
        <f>+M310*N310*1800000</f>
        <v>17625600.000000004</v>
      </c>
      <c r="P310" s="53">
        <v>2023</v>
      </c>
      <c r="Q310" s="67" t="s">
        <v>191</v>
      </c>
      <c r="R310" s="24" t="s">
        <v>27</v>
      </c>
    </row>
    <row r="311" spans="1:18" s="138" customFormat="1" ht="27" x14ac:dyDescent="0.25">
      <c r="A311" s="134"/>
      <c r="B311" s="43" t="s">
        <v>261</v>
      </c>
      <c r="C311" s="44"/>
      <c r="D311" s="47"/>
      <c r="E311" s="46"/>
      <c r="F311" s="46"/>
      <c r="G311" s="47"/>
      <c r="H311" s="48"/>
      <c r="I311" s="49"/>
      <c r="J311" s="50"/>
      <c r="K311" s="41"/>
      <c r="L311" s="40"/>
      <c r="M311" s="47">
        <f>SUM(M306:M310)</f>
        <v>24</v>
      </c>
      <c r="N311" s="40"/>
      <c r="O311" s="135">
        <f>SUM(O306:O310)</f>
        <v>60537600</v>
      </c>
      <c r="P311" s="136"/>
      <c r="Q311" s="140"/>
      <c r="R311" s="38"/>
    </row>
    <row r="312" spans="1:18" s="83" customFormat="1" ht="25.5" x14ac:dyDescent="0.25">
      <c r="A312" s="128">
        <v>59</v>
      </c>
      <c r="B312" s="17" t="s">
        <v>262</v>
      </c>
      <c r="C312" s="18">
        <v>31122</v>
      </c>
      <c r="D312" s="51" t="s">
        <v>24</v>
      </c>
      <c r="E312" s="20">
        <v>2.86</v>
      </c>
      <c r="F312" s="20"/>
      <c r="G312" s="19"/>
      <c r="H312" s="34"/>
      <c r="I312" s="22">
        <v>0.4</v>
      </c>
      <c r="J312" s="23">
        <f t="shared" si="6"/>
        <v>1.1439999999999999</v>
      </c>
      <c r="K312" s="29">
        <v>1</v>
      </c>
      <c r="L312" s="28">
        <f t="shared" si="7"/>
        <v>2.86</v>
      </c>
      <c r="M312" s="19">
        <v>6</v>
      </c>
      <c r="N312" s="28">
        <f t="shared" si="21"/>
        <v>1.716</v>
      </c>
      <c r="O312" s="64">
        <f>+N312*M312*1490000</f>
        <v>15341040</v>
      </c>
      <c r="P312" s="53">
        <v>2022</v>
      </c>
      <c r="Q312" s="129" t="s">
        <v>191</v>
      </c>
      <c r="R312" s="24"/>
    </row>
    <row r="313" spans="1:18" s="133" customFormat="1" ht="25.5" x14ac:dyDescent="0.25">
      <c r="A313" s="131"/>
      <c r="B313" s="30" t="s">
        <v>262</v>
      </c>
      <c r="C313" s="31">
        <v>31122</v>
      </c>
      <c r="D313" s="52" t="s">
        <v>24</v>
      </c>
      <c r="E313" s="33">
        <v>3.03</v>
      </c>
      <c r="F313" s="33"/>
      <c r="G313" s="32"/>
      <c r="H313" s="34"/>
      <c r="I313" s="35">
        <v>0.4</v>
      </c>
      <c r="J313" s="42">
        <f t="shared" si="6"/>
        <v>1.212</v>
      </c>
      <c r="K313" s="35">
        <v>1</v>
      </c>
      <c r="L313" s="34">
        <f t="shared" si="7"/>
        <v>3.03</v>
      </c>
      <c r="M313" s="32">
        <v>6</v>
      </c>
      <c r="N313" s="34">
        <f t="shared" si="21"/>
        <v>1.8179999999999998</v>
      </c>
      <c r="O313" s="63">
        <f>+N313*M313*1490000</f>
        <v>16252920</v>
      </c>
      <c r="P313" s="52">
        <v>2022</v>
      </c>
      <c r="Q313" s="132" t="s">
        <v>191</v>
      </c>
      <c r="R313" s="32" t="s">
        <v>38</v>
      </c>
    </row>
    <row r="314" spans="1:18" s="83" customFormat="1" ht="25.5" x14ac:dyDescent="0.25">
      <c r="A314" s="128"/>
      <c r="B314" s="25" t="s">
        <v>262</v>
      </c>
      <c r="C314" s="26">
        <v>31122</v>
      </c>
      <c r="D314" s="53" t="s">
        <v>24</v>
      </c>
      <c r="E314" s="27">
        <v>3.03</v>
      </c>
      <c r="F314" s="27"/>
      <c r="G314" s="24"/>
      <c r="H314" s="28"/>
      <c r="I314" s="29">
        <v>0.4</v>
      </c>
      <c r="J314" s="130">
        <f>I314*(E314+F314+H314)</f>
        <v>1.212</v>
      </c>
      <c r="K314" s="29">
        <v>1</v>
      </c>
      <c r="L314" s="28">
        <f>K314*(E314+F314+H314)</f>
        <v>3.03</v>
      </c>
      <c r="M314" s="24">
        <v>6</v>
      </c>
      <c r="N314" s="28">
        <f>+L314-J314</f>
        <v>1.8179999999999998</v>
      </c>
      <c r="O314" s="64">
        <f>+M314*N314*1490000</f>
        <v>16252920</v>
      </c>
      <c r="P314" s="53">
        <v>2023</v>
      </c>
      <c r="Q314" s="67" t="s">
        <v>191</v>
      </c>
      <c r="R314" s="24" t="s">
        <v>39</v>
      </c>
    </row>
    <row r="315" spans="1:18" s="83" customFormat="1" ht="25.5" x14ac:dyDescent="0.25">
      <c r="A315" s="128"/>
      <c r="B315" s="25" t="s">
        <v>262</v>
      </c>
      <c r="C315" s="26">
        <v>31122</v>
      </c>
      <c r="D315" s="53" t="s">
        <v>24</v>
      </c>
      <c r="E315" s="27">
        <v>3.03</v>
      </c>
      <c r="F315" s="27"/>
      <c r="G315" s="24"/>
      <c r="H315" s="28"/>
      <c r="I315" s="29">
        <v>0.4</v>
      </c>
      <c r="J315" s="130">
        <f>I315*(E315+F315+H315)</f>
        <v>1.212</v>
      </c>
      <c r="K315" s="29">
        <v>1</v>
      </c>
      <c r="L315" s="28">
        <f>K315*(E315+F315+H315)</f>
        <v>3.03</v>
      </c>
      <c r="M315" s="24">
        <v>6</v>
      </c>
      <c r="N315" s="28">
        <f>+L315-J315</f>
        <v>1.8179999999999998</v>
      </c>
      <c r="O315" s="64">
        <f>+M315*N315*1800000</f>
        <v>19634400</v>
      </c>
      <c r="P315" s="53">
        <v>2023</v>
      </c>
      <c r="Q315" s="67" t="s">
        <v>191</v>
      </c>
      <c r="R315" s="24" t="s">
        <v>27</v>
      </c>
    </row>
    <row r="316" spans="1:18" s="138" customFormat="1" ht="27" x14ac:dyDescent="0.25">
      <c r="A316" s="134"/>
      <c r="B316" s="43" t="s">
        <v>263</v>
      </c>
      <c r="C316" s="44"/>
      <c r="D316" s="54"/>
      <c r="E316" s="46"/>
      <c r="F316" s="46"/>
      <c r="G316" s="47"/>
      <c r="H316" s="48"/>
      <c r="I316" s="49"/>
      <c r="J316" s="50"/>
      <c r="K316" s="41"/>
      <c r="L316" s="40"/>
      <c r="M316" s="47">
        <f>SUM(M312:M315)</f>
        <v>24</v>
      </c>
      <c r="N316" s="40"/>
      <c r="O316" s="135">
        <f>SUM(O312:O315)</f>
        <v>67481280</v>
      </c>
      <c r="P316" s="136"/>
      <c r="Q316" s="140"/>
      <c r="R316" s="38"/>
    </row>
    <row r="317" spans="1:18" s="83" customFormat="1" ht="25.5" x14ac:dyDescent="0.25">
      <c r="A317" s="128">
        <v>60</v>
      </c>
      <c r="B317" s="17" t="s">
        <v>264</v>
      </c>
      <c r="C317" s="59">
        <v>32365</v>
      </c>
      <c r="D317" s="19" t="s">
        <v>24</v>
      </c>
      <c r="E317" s="20">
        <v>2.86</v>
      </c>
      <c r="F317" s="20"/>
      <c r="G317" s="19"/>
      <c r="H317" s="34"/>
      <c r="I317" s="22">
        <v>0.4</v>
      </c>
      <c r="J317" s="23">
        <f t="shared" si="6"/>
        <v>1.1439999999999999</v>
      </c>
      <c r="K317" s="29">
        <v>1</v>
      </c>
      <c r="L317" s="28">
        <f t="shared" si="7"/>
        <v>2.86</v>
      </c>
      <c r="M317" s="19">
        <v>3</v>
      </c>
      <c r="N317" s="28">
        <f t="shared" si="21"/>
        <v>1.716</v>
      </c>
      <c r="O317" s="64">
        <f>+N317*M317*1490000</f>
        <v>7670520</v>
      </c>
      <c r="P317" s="53">
        <v>2022</v>
      </c>
      <c r="Q317" s="129" t="s">
        <v>191</v>
      </c>
      <c r="R317" s="24"/>
    </row>
    <row r="318" spans="1:18" s="133" customFormat="1" ht="25.5" x14ac:dyDescent="0.25">
      <c r="A318" s="131"/>
      <c r="B318" s="30" t="s">
        <v>264</v>
      </c>
      <c r="C318" s="60">
        <v>32365</v>
      </c>
      <c r="D318" s="32" t="s">
        <v>24</v>
      </c>
      <c r="E318" s="33">
        <v>3.06</v>
      </c>
      <c r="F318" s="33"/>
      <c r="G318" s="32"/>
      <c r="H318" s="34"/>
      <c r="I318" s="35">
        <v>0.4</v>
      </c>
      <c r="J318" s="42">
        <f t="shared" si="6"/>
        <v>1.2240000000000002</v>
      </c>
      <c r="K318" s="35">
        <v>1</v>
      </c>
      <c r="L318" s="34">
        <f t="shared" si="7"/>
        <v>3.06</v>
      </c>
      <c r="M318" s="32">
        <v>3</v>
      </c>
      <c r="N318" s="34">
        <f t="shared" si="21"/>
        <v>1.8359999999999999</v>
      </c>
      <c r="O318" s="63">
        <f>+N318*M318*1490000</f>
        <v>8206919.9999999991</v>
      </c>
      <c r="P318" s="52">
        <v>2022</v>
      </c>
      <c r="Q318" s="132" t="s">
        <v>191</v>
      </c>
      <c r="R318" s="32" t="s">
        <v>50</v>
      </c>
    </row>
    <row r="319" spans="1:18" s="133" customFormat="1" ht="25.5" x14ac:dyDescent="0.25">
      <c r="A319" s="131"/>
      <c r="B319" s="30" t="s">
        <v>264</v>
      </c>
      <c r="C319" s="60">
        <v>32365</v>
      </c>
      <c r="D319" s="32" t="s">
        <v>24</v>
      </c>
      <c r="E319" s="33">
        <v>3.34</v>
      </c>
      <c r="F319" s="33"/>
      <c r="G319" s="32"/>
      <c r="H319" s="34"/>
      <c r="I319" s="35">
        <v>0.4</v>
      </c>
      <c r="J319" s="42">
        <f t="shared" si="6"/>
        <v>1.3360000000000001</v>
      </c>
      <c r="K319" s="35">
        <v>1</v>
      </c>
      <c r="L319" s="34">
        <f t="shared" si="7"/>
        <v>3.34</v>
      </c>
      <c r="M319" s="32">
        <v>6</v>
      </c>
      <c r="N319" s="34">
        <f t="shared" si="21"/>
        <v>2.0039999999999996</v>
      </c>
      <c r="O319" s="63">
        <f>+N319*M319*1490000</f>
        <v>17915759.999999996</v>
      </c>
      <c r="P319" s="52">
        <v>2022</v>
      </c>
      <c r="Q319" s="132" t="s">
        <v>191</v>
      </c>
      <c r="R319" s="32" t="s">
        <v>38</v>
      </c>
    </row>
    <row r="320" spans="1:18" s="83" customFormat="1" ht="25.5" x14ac:dyDescent="0.25">
      <c r="A320" s="128"/>
      <c r="B320" s="25" t="s">
        <v>264</v>
      </c>
      <c r="C320" s="61">
        <v>32365</v>
      </c>
      <c r="D320" s="24" t="s">
        <v>24</v>
      </c>
      <c r="E320" s="27">
        <v>3.34</v>
      </c>
      <c r="F320" s="27"/>
      <c r="G320" s="24"/>
      <c r="H320" s="28"/>
      <c r="I320" s="29">
        <v>0.4</v>
      </c>
      <c r="J320" s="130">
        <f>I320*(E320+F320+H320)</f>
        <v>1.3360000000000001</v>
      </c>
      <c r="K320" s="29">
        <v>1</v>
      </c>
      <c r="L320" s="28">
        <f>K320*(E320+F320+H320)</f>
        <v>3.34</v>
      </c>
      <c r="M320" s="24">
        <v>6</v>
      </c>
      <c r="N320" s="28">
        <f>+L320-J320</f>
        <v>2.0039999999999996</v>
      </c>
      <c r="O320" s="64">
        <f>+M320*N320*1490000</f>
        <v>17915759.999999996</v>
      </c>
      <c r="P320" s="53">
        <v>2023</v>
      </c>
      <c r="Q320" s="67" t="s">
        <v>191</v>
      </c>
      <c r="R320" s="24" t="s">
        <v>39</v>
      </c>
    </row>
    <row r="321" spans="1:18" s="83" customFormat="1" ht="25.5" x14ac:dyDescent="0.25">
      <c r="A321" s="128"/>
      <c r="B321" s="25" t="s">
        <v>264</v>
      </c>
      <c r="C321" s="61">
        <v>32365</v>
      </c>
      <c r="D321" s="24" t="s">
        <v>24</v>
      </c>
      <c r="E321" s="27">
        <v>3.34</v>
      </c>
      <c r="F321" s="27"/>
      <c r="G321" s="24"/>
      <c r="H321" s="28"/>
      <c r="I321" s="29">
        <v>0.4</v>
      </c>
      <c r="J321" s="130">
        <f>I321*(E321+F321+H321)</f>
        <v>1.3360000000000001</v>
      </c>
      <c r="K321" s="29">
        <v>1</v>
      </c>
      <c r="L321" s="28">
        <f>K321*(E321+F321+H321)</f>
        <v>3.34</v>
      </c>
      <c r="M321" s="24">
        <v>6</v>
      </c>
      <c r="N321" s="28">
        <f>+L321-J321</f>
        <v>2.0039999999999996</v>
      </c>
      <c r="O321" s="64">
        <f>+M321*N321*1800000</f>
        <v>21643199.999999996</v>
      </c>
      <c r="P321" s="53">
        <v>2023</v>
      </c>
      <c r="Q321" s="67" t="s">
        <v>191</v>
      </c>
      <c r="R321" s="24" t="s">
        <v>27</v>
      </c>
    </row>
    <row r="322" spans="1:18" s="138" customFormat="1" ht="27" x14ac:dyDescent="0.25">
      <c r="A322" s="134"/>
      <c r="B322" s="43" t="s">
        <v>265</v>
      </c>
      <c r="C322" s="62"/>
      <c r="D322" s="47"/>
      <c r="E322" s="46"/>
      <c r="F322" s="46"/>
      <c r="G322" s="47"/>
      <c r="H322" s="48"/>
      <c r="I322" s="49"/>
      <c r="J322" s="50"/>
      <c r="K322" s="41"/>
      <c r="L322" s="40"/>
      <c r="M322" s="47">
        <f>SUM(M317:M321)</f>
        <v>24</v>
      </c>
      <c r="N322" s="40"/>
      <c r="O322" s="135">
        <f>SUM(O317:O321)</f>
        <v>73352160</v>
      </c>
      <c r="P322" s="136"/>
      <c r="Q322" s="140"/>
      <c r="R322" s="38"/>
    </row>
    <row r="323" spans="1:18" s="83" customFormat="1" ht="25.5" x14ac:dyDescent="0.25">
      <c r="A323" s="128">
        <v>61</v>
      </c>
      <c r="B323" s="17" t="s">
        <v>266</v>
      </c>
      <c r="C323" s="18">
        <v>34757</v>
      </c>
      <c r="D323" s="19" t="s">
        <v>64</v>
      </c>
      <c r="E323" s="20">
        <v>2.34</v>
      </c>
      <c r="F323" s="20"/>
      <c r="G323" s="19"/>
      <c r="H323" s="34"/>
      <c r="I323" s="22">
        <v>0.4</v>
      </c>
      <c r="J323" s="23">
        <f t="shared" si="6"/>
        <v>0.93599999999999994</v>
      </c>
      <c r="K323" s="29">
        <v>1</v>
      </c>
      <c r="L323" s="28">
        <f t="shared" si="7"/>
        <v>2.34</v>
      </c>
      <c r="M323" s="19">
        <v>12</v>
      </c>
      <c r="N323" s="28">
        <f t="shared" si="21"/>
        <v>1.4039999999999999</v>
      </c>
      <c r="O323" s="64">
        <f>+N323*M323*1490000</f>
        <v>25103520</v>
      </c>
      <c r="P323" s="53">
        <v>2022</v>
      </c>
      <c r="Q323" s="129" t="s">
        <v>191</v>
      </c>
      <c r="R323" s="24"/>
    </row>
    <row r="324" spans="1:18" s="83" customFormat="1" ht="25.5" x14ac:dyDescent="0.25">
      <c r="A324" s="128"/>
      <c r="B324" s="25" t="s">
        <v>266</v>
      </c>
      <c r="C324" s="26">
        <v>34757</v>
      </c>
      <c r="D324" s="24" t="s">
        <v>64</v>
      </c>
      <c r="E324" s="27">
        <v>2.34</v>
      </c>
      <c r="F324" s="27"/>
      <c r="G324" s="24"/>
      <c r="H324" s="28"/>
      <c r="I324" s="29">
        <v>0.4</v>
      </c>
      <c r="J324" s="130">
        <f>I324*(E324+F324+H324)</f>
        <v>0.93599999999999994</v>
      </c>
      <c r="K324" s="29">
        <v>1</v>
      </c>
      <c r="L324" s="28">
        <f>K324*(E324+F324+H324)</f>
        <v>2.34</v>
      </c>
      <c r="M324" s="24">
        <v>4</v>
      </c>
      <c r="N324" s="28">
        <f>+L324-J324</f>
        <v>1.4039999999999999</v>
      </c>
      <c r="O324" s="64">
        <f>+M324*N324*1490000</f>
        <v>8367839.9999999991</v>
      </c>
      <c r="P324" s="53">
        <v>2023</v>
      </c>
      <c r="Q324" s="67" t="s">
        <v>191</v>
      </c>
      <c r="R324" s="24" t="s">
        <v>393</v>
      </c>
    </row>
    <row r="325" spans="1:18" s="83" customFormat="1" ht="38.25" x14ac:dyDescent="0.25">
      <c r="A325" s="128"/>
      <c r="B325" s="25" t="s">
        <v>266</v>
      </c>
      <c r="C325" s="26">
        <v>34757</v>
      </c>
      <c r="D325" s="24" t="s">
        <v>64</v>
      </c>
      <c r="E325" s="27">
        <v>2.34</v>
      </c>
      <c r="F325" s="27"/>
      <c r="G325" s="24"/>
      <c r="H325" s="28"/>
      <c r="I325" s="29">
        <v>0.4</v>
      </c>
      <c r="J325" s="130">
        <f>I325*(E325+F325+H325)</f>
        <v>0.93599999999999994</v>
      </c>
      <c r="K325" s="29">
        <v>1</v>
      </c>
      <c r="L325" s="28">
        <f>K325*(E325+F325+H325)</f>
        <v>2.34</v>
      </c>
      <c r="M325" s="24">
        <v>2</v>
      </c>
      <c r="N325" s="28">
        <f>+L325-J325</f>
        <v>1.4039999999999999</v>
      </c>
      <c r="O325" s="64">
        <f>+M325*N325*1490000</f>
        <v>4183919.9999999995</v>
      </c>
      <c r="P325" s="53">
        <v>2023</v>
      </c>
      <c r="Q325" s="67" t="s">
        <v>768</v>
      </c>
      <c r="R325" s="24" t="s">
        <v>799</v>
      </c>
    </row>
    <row r="326" spans="1:18" s="83" customFormat="1" ht="25.5" x14ac:dyDescent="0.25">
      <c r="A326" s="128"/>
      <c r="B326" s="25" t="s">
        <v>266</v>
      </c>
      <c r="C326" s="26">
        <v>34757</v>
      </c>
      <c r="D326" s="24" t="s">
        <v>64</v>
      </c>
      <c r="E326" s="27">
        <v>2.34</v>
      </c>
      <c r="F326" s="27"/>
      <c r="G326" s="24"/>
      <c r="H326" s="28"/>
      <c r="I326" s="29">
        <v>0.4</v>
      </c>
      <c r="J326" s="130">
        <f>I326*(E326+F326+H326)</f>
        <v>0.93599999999999994</v>
      </c>
      <c r="K326" s="29">
        <v>1</v>
      </c>
      <c r="L326" s="28">
        <f>K326*(E326+F326+H326)</f>
        <v>2.34</v>
      </c>
      <c r="M326" s="24">
        <v>2</v>
      </c>
      <c r="N326" s="28">
        <f>+L326-J326</f>
        <v>1.4039999999999999</v>
      </c>
      <c r="O326" s="64">
        <f>+M326*N326*1800000</f>
        <v>5054400</v>
      </c>
      <c r="P326" s="53">
        <v>2023</v>
      </c>
      <c r="Q326" s="67" t="s">
        <v>768</v>
      </c>
      <c r="R326" s="24" t="s">
        <v>60</v>
      </c>
    </row>
    <row r="327" spans="1:18" s="133" customFormat="1" ht="25.5" x14ac:dyDescent="0.25">
      <c r="A327" s="131"/>
      <c r="B327" s="30" t="s">
        <v>266</v>
      </c>
      <c r="C327" s="31">
        <v>34757</v>
      </c>
      <c r="D327" s="32" t="s">
        <v>64</v>
      </c>
      <c r="E327" s="33">
        <v>2.67</v>
      </c>
      <c r="F327" s="33"/>
      <c r="G327" s="32"/>
      <c r="H327" s="34"/>
      <c r="I327" s="35">
        <v>0.4</v>
      </c>
      <c r="J327" s="42">
        <f>I327*(E327+F327+H327)</f>
        <v>1.0680000000000001</v>
      </c>
      <c r="K327" s="35">
        <v>1</v>
      </c>
      <c r="L327" s="34">
        <f>K327*(E327+F327+H327)</f>
        <v>2.67</v>
      </c>
      <c r="M327" s="32">
        <v>4</v>
      </c>
      <c r="N327" s="34">
        <f>+L327-J327</f>
        <v>1.6019999999999999</v>
      </c>
      <c r="O327" s="63">
        <f>+M327*N327*1800000</f>
        <v>11534399.999999998</v>
      </c>
      <c r="P327" s="52">
        <v>2023</v>
      </c>
      <c r="Q327" s="132" t="s">
        <v>768</v>
      </c>
      <c r="R327" s="32" t="s">
        <v>61</v>
      </c>
    </row>
    <row r="328" spans="1:18" s="138" customFormat="1" ht="27" x14ac:dyDescent="0.25">
      <c r="A328" s="134"/>
      <c r="B328" s="43" t="s">
        <v>267</v>
      </c>
      <c r="C328" s="44"/>
      <c r="D328" s="47"/>
      <c r="E328" s="46"/>
      <c r="F328" s="46"/>
      <c r="G328" s="47"/>
      <c r="H328" s="48"/>
      <c r="I328" s="49"/>
      <c r="J328" s="50"/>
      <c r="K328" s="41"/>
      <c r="L328" s="40"/>
      <c r="M328" s="47">
        <f>SUM(M323:M327)</f>
        <v>24</v>
      </c>
      <c r="N328" s="40"/>
      <c r="O328" s="135">
        <f>SUM(O323:O327)</f>
        <v>54244080</v>
      </c>
      <c r="P328" s="136"/>
      <c r="Q328" s="140"/>
      <c r="R328" s="38"/>
    </row>
    <row r="329" spans="1:18" s="83" customFormat="1" ht="25.5" x14ac:dyDescent="0.25">
      <c r="A329" s="128">
        <v>62</v>
      </c>
      <c r="B329" s="17" t="s">
        <v>268</v>
      </c>
      <c r="C329" s="18">
        <v>29714</v>
      </c>
      <c r="D329" s="51" t="s">
        <v>24</v>
      </c>
      <c r="E329" s="20">
        <v>3.46</v>
      </c>
      <c r="F329" s="20"/>
      <c r="G329" s="19"/>
      <c r="H329" s="34"/>
      <c r="I329" s="22">
        <v>0.4</v>
      </c>
      <c r="J329" s="23">
        <f t="shared" si="6"/>
        <v>1.3840000000000001</v>
      </c>
      <c r="K329" s="29">
        <v>1</v>
      </c>
      <c r="L329" s="28">
        <f t="shared" si="7"/>
        <v>3.46</v>
      </c>
      <c r="M329" s="19">
        <v>6</v>
      </c>
      <c r="N329" s="28">
        <f t="shared" si="21"/>
        <v>2.0759999999999996</v>
      </c>
      <c r="O329" s="64">
        <f>+N329*M329*1490000</f>
        <v>18559439.999999996</v>
      </c>
      <c r="P329" s="53">
        <v>2022</v>
      </c>
      <c r="Q329" s="129" t="s">
        <v>191</v>
      </c>
      <c r="R329" s="24"/>
    </row>
    <row r="330" spans="1:18" s="133" customFormat="1" ht="25.5" x14ac:dyDescent="0.25">
      <c r="A330" s="131"/>
      <c r="B330" s="30" t="s">
        <v>268</v>
      </c>
      <c r="C330" s="31">
        <v>29714</v>
      </c>
      <c r="D330" s="52" t="s">
        <v>24</v>
      </c>
      <c r="E330" s="33">
        <v>3.65</v>
      </c>
      <c r="F330" s="33"/>
      <c r="G330" s="32"/>
      <c r="H330" s="34"/>
      <c r="I330" s="35">
        <v>0.4</v>
      </c>
      <c r="J330" s="42">
        <f t="shared" si="6"/>
        <v>1.46</v>
      </c>
      <c r="K330" s="35">
        <v>1</v>
      </c>
      <c r="L330" s="34">
        <f t="shared" si="7"/>
        <v>3.65</v>
      </c>
      <c r="M330" s="32">
        <v>6</v>
      </c>
      <c r="N330" s="34">
        <f t="shared" si="21"/>
        <v>2.19</v>
      </c>
      <c r="O330" s="63">
        <f>+N330*M330*1490000</f>
        <v>19578600</v>
      </c>
      <c r="P330" s="52">
        <v>2022</v>
      </c>
      <c r="Q330" s="132" t="s">
        <v>191</v>
      </c>
      <c r="R330" s="32" t="s">
        <v>38</v>
      </c>
    </row>
    <row r="331" spans="1:18" s="83" customFormat="1" ht="25.5" x14ac:dyDescent="0.25">
      <c r="A331" s="128"/>
      <c r="B331" s="25" t="s">
        <v>268</v>
      </c>
      <c r="C331" s="26">
        <v>29714</v>
      </c>
      <c r="D331" s="53" t="s">
        <v>24</v>
      </c>
      <c r="E331" s="27">
        <v>3.65</v>
      </c>
      <c r="F331" s="27"/>
      <c r="G331" s="24"/>
      <c r="H331" s="28"/>
      <c r="I331" s="29">
        <v>0.4</v>
      </c>
      <c r="J331" s="130">
        <f>I331*(E331+F331+H331)</f>
        <v>1.46</v>
      </c>
      <c r="K331" s="29">
        <v>1</v>
      </c>
      <c r="L331" s="28">
        <f>K331*(E331+F331+H331)</f>
        <v>3.65</v>
      </c>
      <c r="M331" s="24">
        <v>6</v>
      </c>
      <c r="N331" s="28">
        <f>+L331-J331</f>
        <v>2.19</v>
      </c>
      <c r="O331" s="64">
        <f>+M331*N331*1490000</f>
        <v>19578600</v>
      </c>
      <c r="P331" s="53">
        <v>2023</v>
      </c>
      <c r="Q331" s="67" t="s">
        <v>191</v>
      </c>
      <c r="R331" s="24" t="s">
        <v>39</v>
      </c>
    </row>
    <row r="332" spans="1:18" s="83" customFormat="1" ht="25.5" x14ac:dyDescent="0.25">
      <c r="A332" s="128"/>
      <c r="B332" s="25" t="s">
        <v>268</v>
      </c>
      <c r="C332" s="26">
        <v>29714</v>
      </c>
      <c r="D332" s="53" t="s">
        <v>24</v>
      </c>
      <c r="E332" s="27">
        <v>3.65</v>
      </c>
      <c r="F332" s="27"/>
      <c r="G332" s="24"/>
      <c r="H332" s="28"/>
      <c r="I332" s="29">
        <v>0.4</v>
      </c>
      <c r="J332" s="130">
        <f>I332*(E332+F332+H332)</f>
        <v>1.46</v>
      </c>
      <c r="K332" s="29">
        <v>1</v>
      </c>
      <c r="L332" s="28">
        <f>K332*(E332+F332+H332)</f>
        <v>3.65</v>
      </c>
      <c r="M332" s="24">
        <v>4</v>
      </c>
      <c r="N332" s="28">
        <f>+L332-J332</f>
        <v>2.19</v>
      </c>
      <c r="O332" s="64">
        <f>+M332*N332*1800000</f>
        <v>15768000</v>
      </c>
      <c r="P332" s="53">
        <v>2023</v>
      </c>
      <c r="Q332" s="67" t="s">
        <v>191</v>
      </c>
      <c r="R332" s="24" t="s">
        <v>119</v>
      </c>
    </row>
    <row r="333" spans="1:18" s="133" customFormat="1" ht="25.5" x14ac:dyDescent="0.25">
      <c r="A333" s="131"/>
      <c r="B333" s="30" t="s">
        <v>268</v>
      </c>
      <c r="C333" s="31">
        <v>29714</v>
      </c>
      <c r="D333" s="52" t="s">
        <v>24</v>
      </c>
      <c r="E333" s="33">
        <v>3.96</v>
      </c>
      <c r="F333" s="33"/>
      <c r="G333" s="32"/>
      <c r="H333" s="34"/>
      <c r="I333" s="35">
        <v>0.4</v>
      </c>
      <c r="J333" s="42">
        <f>I333*(E333+F333+H333)</f>
        <v>1.5840000000000001</v>
      </c>
      <c r="K333" s="35">
        <v>1</v>
      </c>
      <c r="L333" s="34">
        <f>K333*(E333+F333+H333)</f>
        <v>3.96</v>
      </c>
      <c r="M333" s="32">
        <v>2</v>
      </c>
      <c r="N333" s="34">
        <f>+L333-J333</f>
        <v>2.3759999999999999</v>
      </c>
      <c r="O333" s="63">
        <f>+M333*N333*1800000</f>
        <v>8553600</v>
      </c>
      <c r="P333" s="52">
        <v>2023</v>
      </c>
      <c r="Q333" s="132" t="s">
        <v>191</v>
      </c>
      <c r="R333" s="32" t="s">
        <v>112</v>
      </c>
    </row>
    <row r="334" spans="1:18" s="138" customFormat="1" ht="27" x14ac:dyDescent="0.25">
      <c r="A334" s="134"/>
      <c r="B334" s="43" t="s">
        <v>269</v>
      </c>
      <c r="C334" s="44"/>
      <c r="D334" s="54"/>
      <c r="E334" s="46"/>
      <c r="F334" s="46"/>
      <c r="G334" s="47"/>
      <c r="H334" s="48"/>
      <c r="I334" s="49"/>
      <c r="J334" s="50"/>
      <c r="K334" s="41"/>
      <c r="L334" s="40"/>
      <c r="M334" s="47">
        <f>SUM(M329:M333)</f>
        <v>24</v>
      </c>
      <c r="N334" s="40"/>
      <c r="O334" s="135">
        <f>SUM(O329:O333)</f>
        <v>82038240</v>
      </c>
      <c r="P334" s="136"/>
      <c r="Q334" s="140"/>
      <c r="R334" s="38"/>
    </row>
    <row r="335" spans="1:18" s="83" customFormat="1" x14ac:dyDescent="0.25">
      <c r="A335" s="128">
        <v>63</v>
      </c>
      <c r="B335" s="17" t="s">
        <v>270</v>
      </c>
      <c r="C335" s="58">
        <v>33662</v>
      </c>
      <c r="D335" s="66" t="s">
        <v>102</v>
      </c>
      <c r="E335" s="20">
        <v>2.67</v>
      </c>
      <c r="F335" s="20"/>
      <c r="G335" s="19"/>
      <c r="H335" s="34"/>
      <c r="I335" s="22">
        <v>0.5</v>
      </c>
      <c r="J335" s="23">
        <f t="shared" si="6"/>
        <v>1.335</v>
      </c>
      <c r="K335" s="29">
        <v>1</v>
      </c>
      <c r="L335" s="28">
        <f t="shared" si="7"/>
        <v>2.67</v>
      </c>
      <c r="M335" s="19">
        <v>12</v>
      </c>
      <c r="N335" s="28">
        <f t="shared" si="21"/>
        <v>1.335</v>
      </c>
      <c r="O335" s="64">
        <f>+N335*M335*1490000</f>
        <v>23869800</v>
      </c>
      <c r="P335" s="53">
        <v>2022</v>
      </c>
      <c r="Q335" s="129" t="s">
        <v>271</v>
      </c>
      <c r="R335" s="24"/>
    </row>
    <row r="336" spans="1:18" s="139" customFormat="1" x14ac:dyDescent="0.25">
      <c r="A336" s="141"/>
      <c r="B336" s="17" t="s">
        <v>270</v>
      </c>
      <c r="C336" s="58">
        <v>33662</v>
      </c>
      <c r="D336" s="66" t="s">
        <v>102</v>
      </c>
      <c r="E336" s="20">
        <v>2.67</v>
      </c>
      <c r="F336" s="20"/>
      <c r="G336" s="19"/>
      <c r="H336" s="21"/>
      <c r="I336" s="22">
        <v>0.5</v>
      </c>
      <c r="J336" s="23">
        <f>I336*(E336+F336+H336)</f>
        <v>1.335</v>
      </c>
      <c r="K336" s="22">
        <v>1</v>
      </c>
      <c r="L336" s="21">
        <f>K336*(E336+F336+H336)</f>
        <v>2.67</v>
      </c>
      <c r="M336" s="19">
        <v>2</v>
      </c>
      <c r="N336" s="21">
        <f>+L336-J336</f>
        <v>1.335</v>
      </c>
      <c r="O336" s="66">
        <f>+M336*N336*1490000</f>
        <v>3978300</v>
      </c>
      <c r="P336" s="51">
        <v>2023</v>
      </c>
      <c r="Q336" s="129" t="s">
        <v>271</v>
      </c>
      <c r="R336" s="19" t="s">
        <v>67</v>
      </c>
    </row>
    <row r="337" spans="1:18" s="133" customFormat="1" ht="38.25" x14ac:dyDescent="0.25">
      <c r="A337" s="131"/>
      <c r="B337" s="30" t="s">
        <v>270</v>
      </c>
      <c r="C337" s="55">
        <v>33662</v>
      </c>
      <c r="D337" s="63" t="s">
        <v>102</v>
      </c>
      <c r="E337" s="33">
        <v>2.67</v>
      </c>
      <c r="F337" s="33">
        <v>0.4</v>
      </c>
      <c r="G337" s="32"/>
      <c r="H337" s="34"/>
      <c r="I337" s="35">
        <v>0.5</v>
      </c>
      <c r="J337" s="42">
        <f>I337*(E337+F337+H337)</f>
        <v>1.5349999999999999</v>
      </c>
      <c r="K337" s="35">
        <v>1</v>
      </c>
      <c r="L337" s="34">
        <f>K337*(E337+F337+H337)</f>
        <v>3.07</v>
      </c>
      <c r="M337" s="32">
        <v>4</v>
      </c>
      <c r="N337" s="34">
        <f>+L337-J337</f>
        <v>1.5349999999999999</v>
      </c>
      <c r="O337" s="63">
        <f>+M337*N337*1490000</f>
        <v>9148600</v>
      </c>
      <c r="P337" s="52">
        <v>2023</v>
      </c>
      <c r="Q337" s="132" t="s">
        <v>271</v>
      </c>
      <c r="R337" s="32" t="s">
        <v>272</v>
      </c>
    </row>
    <row r="338" spans="1:18" s="133" customFormat="1" ht="25.5" x14ac:dyDescent="0.25">
      <c r="A338" s="131"/>
      <c r="B338" s="30" t="s">
        <v>270</v>
      </c>
      <c r="C338" s="55">
        <v>33662</v>
      </c>
      <c r="D338" s="63" t="s">
        <v>102</v>
      </c>
      <c r="E338" s="33">
        <v>3</v>
      </c>
      <c r="F338" s="33">
        <v>0.4</v>
      </c>
      <c r="G338" s="32"/>
      <c r="H338" s="34"/>
      <c r="I338" s="35">
        <v>0.5</v>
      </c>
      <c r="J338" s="42">
        <f>I338*(E338+F338+H338)</f>
        <v>1.7</v>
      </c>
      <c r="K338" s="35">
        <v>1</v>
      </c>
      <c r="L338" s="34">
        <f>K338*(E338+F338+H338)</f>
        <v>3.4</v>
      </c>
      <c r="M338" s="32">
        <v>6</v>
      </c>
      <c r="N338" s="34">
        <f>+L338-J338</f>
        <v>1.7</v>
      </c>
      <c r="O338" s="63">
        <f>+M338*N338*1800000</f>
        <v>18360000</v>
      </c>
      <c r="P338" s="52">
        <v>2023</v>
      </c>
      <c r="Q338" s="132" t="s">
        <v>271</v>
      </c>
      <c r="R338" s="32" t="s">
        <v>253</v>
      </c>
    </row>
    <row r="339" spans="1:18" s="138" customFormat="1" ht="27" x14ac:dyDescent="0.25">
      <c r="A339" s="134"/>
      <c r="B339" s="43" t="s">
        <v>273</v>
      </c>
      <c r="C339" s="57"/>
      <c r="D339" s="65"/>
      <c r="E339" s="46"/>
      <c r="F339" s="46"/>
      <c r="G339" s="47"/>
      <c r="H339" s="48"/>
      <c r="I339" s="49"/>
      <c r="J339" s="50"/>
      <c r="K339" s="41"/>
      <c r="L339" s="40"/>
      <c r="M339" s="47">
        <f>SUM(M335:M338)</f>
        <v>24</v>
      </c>
      <c r="N339" s="40"/>
      <c r="O339" s="135">
        <f>SUM(O335:O338)</f>
        <v>55356700</v>
      </c>
      <c r="P339" s="136"/>
      <c r="Q339" s="140"/>
      <c r="R339" s="38"/>
    </row>
    <row r="340" spans="1:18" s="139" customFormat="1" x14ac:dyDescent="0.25">
      <c r="A340" s="141">
        <v>64</v>
      </c>
      <c r="B340" s="17" t="s">
        <v>274</v>
      </c>
      <c r="C340" s="58">
        <v>34490</v>
      </c>
      <c r="D340" s="21" t="s">
        <v>102</v>
      </c>
      <c r="E340" s="20">
        <v>2.34</v>
      </c>
      <c r="F340" s="20"/>
      <c r="G340" s="19"/>
      <c r="H340" s="21"/>
      <c r="I340" s="22">
        <v>0.5</v>
      </c>
      <c r="J340" s="23">
        <f t="shared" si="6"/>
        <v>1.17</v>
      </c>
      <c r="K340" s="22">
        <v>1</v>
      </c>
      <c r="L340" s="21">
        <f t="shared" si="7"/>
        <v>2.34</v>
      </c>
      <c r="M340" s="19">
        <v>10</v>
      </c>
      <c r="N340" s="21">
        <f t="shared" si="21"/>
        <v>1.17</v>
      </c>
      <c r="O340" s="66">
        <f>+N340*M340*1490000</f>
        <v>17433000</v>
      </c>
      <c r="P340" s="51">
        <v>2022</v>
      </c>
      <c r="Q340" s="129" t="s">
        <v>271</v>
      </c>
      <c r="R340" s="19"/>
    </row>
    <row r="341" spans="1:18" s="133" customFormat="1" ht="25.5" x14ac:dyDescent="0.25">
      <c r="A341" s="131"/>
      <c r="B341" s="30" t="s">
        <v>274</v>
      </c>
      <c r="C341" s="55">
        <v>34490</v>
      </c>
      <c r="D341" s="34" t="s">
        <v>102</v>
      </c>
      <c r="E341" s="33">
        <v>2.67</v>
      </c>
      <c r="F341" s="33"/>
      <c r="G341" s="32"/>
      <c r="H341" s="34"/>
      <c r="I341" s="35">
        <v>0.5</v>
      </c>
      <c r="J341" s="42">
        <f t="shared" si="6"/>
        <v>1.335</v>
      </c>
      <c r="K341" s="35">
        <v>1</v>
      </c>
      <c r="L341" s="34">
        <f t="shared" si="7"/>
        <v>2.67</v>
      </c>
      <c r="M341" s="32">
        <v>2</v>
      </c>
      <c r="N341" s="34">
        <f t="shared" si="21"/>
        <v>1.335</v>
      </c>
      <c r="O341" s="63">
        <f>+N341*M341*1490000</f>
        <v>3978300</v>
      </c>
      <c r="P341" s="52">
        <v>2022</v>
      </c>
      <c r="Q341" s="132" t="s">
        <v>271</v>
      </c>
      <c r="R341" s="32" t="s">
        <v>44</v>
      </c>
    </row>
    <row r="342" spans="1:18" s="83" customFormat="1" x14ac:dyDescent="0.25">
      <c r="A342" s="128"/>
      <c r="B342" s="25" t="s">
        <v>274</v>
      </c>
      <c r="C342" s="56">
        <v>34490</v>
      </c>
      <c r="D342" s="28" t="s">
        <v>102</v>
      </c>
      <c r="E342" s="27">
        <v>2.67</v>
      </c>
      <c r="F342" s="27"/>
      <c r="G342" s="24"/>
      <c r="H342" s="28"/>
      <c r="I342" s="29">
        <v>0.5</v>
      </c>
      <c r="J342" s="130">
        <f>I342*(E342+F342+H342)</f>
        <v>1.335</v>
      </c>
      <c r="K342" s="29">
        <v>1</v>
      </c>
      <c r="L342" s="28">
        <f>K342*(E342+F342+H342)</f>
        <v>2.67</v>
      </c>
      <c r="M342" s="24">
        <v>6</v>
      </c>
      <c r="N342" s="28">
        <f>+L342-J342</f>
        <v>1.335</v>
      </c>
      <c r="O342" s="64">
        <f>+M342*N342*1490000</f>
        <v>11934900</v>
      </c>
      <c r="P342" s="53">
        <v>2023</v>
      </c>
      <c r="Q342" s="67" t="s">
        <v>271</v>
      </c>
      <c r="R342" s="24" t="s">
        <v>39</v>
      </c>
    </row>
    <row r="343" spans="1:18" s="83" customFormat="1" ht="25.5" x14ac:dyDescent="0.25">
      <c r="A343" s="128"/>
      <c r="B343" s="25" t="s">
        <v>274</v>
      </c>
      <c r="C343" s="56">
        <v>34490</v>
      </c>
      <c r="D343" s="28" t="s">
        <v>102</v>
      </c>
      <c r="E343" s="27">
        <v>2.67</v>
      </c>
      <c r="F343" s="27"/>
      <c r="G343" s="24"/>
      <c r="H343" s="28"/>
      <c r="I343" s="29">
        <v>0.5</v>
      </c>
      <c r="J343" s="130">
        <f>I343*(E343+F343+H343)</f>
        <v>1.335</v>
      </c>
      <c r="K343" s="29">
        <v>1</v>
      </c>
      <c r="L343" s="28">
        <f>K343*(E343+F343+H343)</f>
        <v>2.67</v>
      </c>
      <c r="M343" s="24">
        <v>0</v>
      </c>
      <c r="N343" s="28">
        <f>+L343-J343</f>
        <v>1.335</v>
      </c>
      <c r="O343" s="64">
        <f>+M343*N343*1800000</f>
        <v>0</v>
      </c>
      <c r="P343" s="53">
        <v>2023</v>
      </c>
      <c r="Q343" s="67" t="s">
        <v>271</v>
      </c>
      <c r="R343" s="24" t="s">
        <v>776</v>
      </c>
    </row>
    <row r="344" spans="1:18" s="143" customFormat="1" ht="27" x14ac:dyDescent="0.25">
      <c r="A344" s="142"/>
      <c r="B344" s="43" t="s">
        <v>275</v>
      </c>
      <c r="C344" s="57"/>
      <c r="D344" s="45"/>
      <c r="E344" s="46"/>
      <c r="F344" s="46"/>
      <c r="G344" s="47"/>
      <c r="H344" s="45"/>
      <c r="I344" s="49"/>
      <c r="J344" s="50"/>
      <c r="K344" s="49"/>
      <c r="L344" s="45"/>
      <c r="M344" s="47">
        <f>SUM(M340:M343)</f>
        <v>18</v>
      </c>
      <c r="N344" s="45"/>
      <c r="O344" s="65">
        <f>SUM(O340:O343)</f>
        <v>33346200</v>
      </c>
      <c r="P344" s="54"/>
      <c r="Q344" s="140"/>
      <c r="R344" s="47"/>
    </row>
    <row r="345" spans="1:18" s="133" customFormat="1" ht="25.5" x14ac:dyDescent="0.25">
      <c r="A345" s="131">
        <v>65</v>
      </c>
      <c r="B345" s="30" t="s">
        <v>276</v>
      </c>
      <c r="C345" s="55">
        <v>31909</v>
      </c>
      <c r="D345" s="32" t="s">
        <v>24</v>
      </c>
      <c r="E345" s="33">
        <v>2.2599999999999998</v>
      </c>
      <c r="F345" s="33"/>
      <c r="G345" s="32"/>
      <c r="H345" s="34"/>
      <c r="I345" s="35">
        <v>0.5</v>
      </c>
      <c r="J345" s="42">
        <f t="shared" si="6"/>
        <v>1.1299999999999999</v>
      </c>
      <c r="K345" s="35">
        <v>1</v>
      </c>
      <c r="L345" s="34">
        <f t="shared" si="7"/>
        <v>2.2599999999999998</v>
      </c>
      <c r="M345" s="32">
        <v>6</v>
      </c>
      <c r="N345" s="34">
        <f t="shared" si="21"/>
        <v>1.1299999999999999</v>
      </c>
      <c r="O345" s="63">
        <f>+N345*M345*1490000</f>
        <v>10102199.999999998</v>
      </c>
      <c r="P345" s="52">
        <v>2022</v>
      </c>
      <c r="Q345" s="132" t="s">
        <v>271</v>
      </c>
      <c r="R345" s="32" t="s">
        <v>50</v>
      </c>
    </row>
    <row r="346" spans="1:18" s="133" customFormat="1" ht="38.25" x14ac:dyDescent="0.25">
      <c r="A346" s="131"/>
      <c r="B346" s="30" t="s">
        <v>276</v>
      </c>
      <c r="C346" s="55">
        <v>31909</v>
      </c>
      <c r="D346" s="32" t="s">
        <v>24</v>
      </c>
      <c r="E346" s="33">
        <v>2.41</v>
      </c>
      <c r="F346" s="33"/>
      <c r="G346" s="32"/>
      <c r="H346" s="34"/>
      <c r="I346" s="35">
        <v>0.5</v>
      </c>
      <c r="J346" s="42">
        <f t="shared" ref="J346" si="28">I346*(E346+F346+H346)</f>
        <v>1.2050000000000001</v>
      </c>
      <c r="K346" s="35">
        <v>1</v>
      </c>
      <c r="L346" s="34">
        <f t="shared" ref="L346" si="29">K346*(E346+F346+H346)</f>
        <v>2.41</v>
      </c>
      <c r="M346" s="32">
        <v>5</v>
      </c>
      <c r="N346" s="34">
        <f t="shared" si="21"/>
        <v>1.2050000000000001</v>
      </c>
      <c r="O346" s="63">
        <f>+N346*M346*1490000</f>
        <v>8977250</v>
      </c>
      <c r="P346" s="52">
        <v>2022</v>
      </c>
      <c r="Q346" s="132" t="s">
        <v>271</v>
      </c>
      <c r="R346" s="32" t="s">
        <v>277</v>
      </c>
    </row>
    <row r="347" spans="1:18" s="133" customFormat="1" ht="25.5" x14ac:dyDescent="0.25">
      <c r="A347" s="131"/>
      <c r="B347" s="30" t="s">
        <v>276</v>
      </c>
      <c r="C347" s="55">
        <v>31909</v>
      </c>
      <c r="D347" s="32" t="s">
        <v>24</v>
      </c>
      <c r="E347" s="33">
        <v>2.41</v>
      </c>
      <c r="F347" s="33"/>
      <c r="G347" s="32"/>
      <c r="H347" s="34"/>
      <c r="I347" s="35">
        <v>0.5</v>
      </c>
      <c r="J347" s="42">
        <f>I347*(E347+F347+H347)</f>
        <v>1.2050000000000001</v>
      </c>
      <c r="K347" s="35">
        <v>1</v>
      </c>
      <c r="L347" s="34">
        <f>K347*(E347+F347+H347)</f>
        <v>2.41</v>
      </c>
      <c r="M347" s="32">
        <v>3</v>
      </c>
      <c r="N347" s="34">
        <f>+L347-J347</f>
        <v>1.2050000000000001</v>
      </c>
      <c r="O347" s="63">
        <f>+M347*N347*1490000</f>
        <v>5386350</v>
      </c>
      <c r="P347" s="52">
        <v>2023</v>
      </c>
      <c r="Q347" s="132" t="s">
        <v>271</v>
      </c>
      <c r="R347" s="32" t="s">
        <v>278</v>
      </c>
    </row>
    <row r="348" spans="1:18" s="133" customFormat="1" ht="25.5" x14ac:dyDescent="0.25">
      <c r="A348" s="131"/>
      <c r="B348" s="30" t="s">
        <v>276</v>
      </c>
      <c r="C348" s="55">
        <v>31909</v>
      </c>
      <c r="D348" s="32" t="s">
        <v>24</v>
      </c>
      <c r="E348" s="33">
        <v>2.41</v>
      </c>
      <c r="F348" s="33"/>
      <c r="G348" s="32"/>
      <c r="H348" s="34"/>
      <c r="I348" s="35">
        <v>0.5</v>
      </c>
      <c r="J348" s="42">
        <f>I348*(E348+F348+H348)</f>
        <v>1.2050000000000001</v>
      </c>
      <c r="K348" s="35">
        <v>1</v>
      </c>
      <c r="L348" s="34">
        <f>K348*(E348+F348+H348)</f>
        <v>2.41</v>
      </c>
      <c r="M348" s="32">
        <v>3</v>
      </c>
      <c r="N348" s="34">
        <f>+L348-J348</f>
        <v>1.2050000000000001</v>
      </c>
      <c r="O348" s="63">
        <f>+M348*N348*1800000</f>
        <v>6507000</v>
      </c>
      <c r="P348" s="52">
        <v>2023</v>
      </c>
      <c r="Q348" s="132" t="s">
        <v>271</v>
      </c>
      <c r="R348" s="32" t="s">
        <v>279</v>
      </c>
    </row>
    <row r="349" spans="1:18" s="138" customFormat="1" ht="27" x14ac:dyDescent="0.25">
      <c r="A349" s="134"/>
      <c r="B349" s="43" t="s">
        <v>280</v>
      </c>
      <c r="C349" s="57"/>
      <c r="D349" s="47"/>
      <c r="E349" s="46"/>
      <c r="F349" s="46"/>
      <c r="G349" s="47"/>
      <c r="H349" s="48"/>
      <c r="I349" s="49"/>
      <c r="J349" s="50"/>
      <c r="K349" s="41"/>
      <c r="L349" s="40"/>
      <c r="M349" s="47">
        <f>SUM(M345:M348)</f>
        <v>17</v>
      </c>
      <c r="N349" s="40"/>
      <c r="O349" s="135">
        <f>SUM(O345:O348)</f>
        <v>30972800</v>
      </c>
      <c r="P349" s="136"/>
      <c r="Q349" s="140"/>
      <c r="R349" s="38"/>
    </row>
    <row r="350" spans="1:18" s="133" customFormat="1" ht="38.25" x14ac:dyDescent="0.25">
      <c r="A350" s="131">
        <v>66</v>
      </c>
      <c r="B350" s="30" t="s">
        <v>281</v>
      </c>
      <c r="C350" s="55">
        <v>34108</v>
      </c>
      <c r="D350" s="32" t="s">
        <v>24</v>
      </c>
      <c r="E350" s="33">
        <f>2.1*85%</f>
        <v>1.7849999999999999</v>
      </c>
      <c r="F350" s="33"/>
      <c r="G350" s="32"/>
      <c r="H350" s="34"/>
      <c r="I350" s="35">
        <v>0.5</v>
      </c>
      <c r="J350" s="42">
        <f t="shared" ref="J350:J691" si="30">I350*(E350+F350+H350)</f>
        <v>0.89249999999999996</v>
      </c>
      <c r="K350" s="35">
        <v>1</v>
      </c>
      <c r="L350" s="34">
        <f t="shared" ref="L350:L691" si="31">K350*(E350+F350+H350)</f>
        <v>1.7849999999999999</v>
      </c>
      <c r="M350" s="32">
        <v>2</v>
      </c>
      <c r="N350" s="34">
        <f t="shared" si="21"/>
        <v>0.89249999999999996</v>
      </c>
      <c r="O350" s="63">
        <f>+N350*M350*1490000</f>
        <v>2659650</v>
      </c>
      <c r="P350" s="52">
        <v>2022</v>
      </c>
      <c r="Q350" s="132" t="s">
        <v>271</v>
      </c>
      <c r="R350" s="32" t="s">
        <v>282</v>
      </c>
    </row>
    <row r="351" spans="1:18" s="83" customFormat="1" ht="25.5" x14ac:dyDescent="0.25">
      <c r="A351" s="128"/>
      <c r="B351" s="25" t="s">
        <v>281</v>
      </c>
      <c r="C351" s="56">
        <v>34108</v>
      </c>
      <c r="D351" s="24" t="s">
        <v>24</v>
      </c>
      <c r="E351" s="33">
        <f>2.1*85%</f>
        <v>1.7849999999999999</v>
      </c>
      <c r="F351" s="27"/>
      <c r="G351" s="24"/>
      <c r="H351" s="28"/>
      <c r="I351" s="29">
        <v>0.5</v>
      </c>
      <c r="J351" s="130">
        <f>I351*(E351+F351+H351)</f>
        <v>0.89249999999999996</v>
      </c>
      <c r="K351" s="29">
        <v>1</v>
      </c>
      <c r="L351" s="28">
        <f>K351*(E351+F351+H351)</f>
        <v>1.7849999999999999</v>
      </c>
      <c r="M351" s="24">
        <v>6</v>
      </c>
      <c r="N351" s="28">
        <f>+L351-J351</f>
        <v>0.89249999999999996</v>
      </c>
      <c r="O351" s="64">
        <f>+M351*N351*1490000</f>
        <v>7978949.9999999991</v>
      </c>
      <c r="P351" s="53">
        <v>2023</v>
      </c>
      <c r="Q351" s="67" t="s">
        <v>271</v>
      </c>
      <c r="R351" s="24" t="s">
        <v>39</v>
      </c>
    </row>
    <row r="352" spans="1:18" s="83" customFormat="1" ht="25.5" x14ac:dyDescent="0.25">
      <c r="A352" s="128"/>
      <c r="B352" s="25" t="s">
        <v>281</v>
      </c>
      <c r="C352" s="56">
        <v>34108</v>
      </c>
      <c r="D352" s="24" t="s">
        <v>24</v>
      </c>
      <c r="E352" s="33">
        <f>2.1*85%</f>
        <v>1.7849999999999999</v>
      </c>
      <c r="F352" s="27"/>
      <c r="G352" s="24"/>
      <c r="H352" s="28"/>
      <c r="I352" s="29">
        <v>0.5</v>
      </c>
      <c r="J352" s="130">
        <f>I352*(E352+F352+H352)</f>
        <v>0.89249999999999996</v>
      </c>
      <c r="K352" s="29">
        <v>1</v>
      </c>
      <c r="L352" s="28">
        <f>K352*(E352+F352+H352)</f>
        <v>1.7849999999999999</v>
      </c>
      <c r="M352" s="24">
        <v>1</v>
      </c>
      <c r="N352" s="28">
        <f>+L352-J352</f>
        <v>0.89249999999999996</v>
      </c>
      <c r="O352" s="64">
        <f>+M352*N352*1800000</f>
        <v>1606500</v>
      </c>
      <c r="P352" s="53">
        <v>2023</v>
      </c>
      <c r="Q352" s="67" t="s">
        <v>271</v>
      </c>
      <c r="R352" s="24" t="s">
        <v>92</v>
      </c>
    </row>
    <row r="353" spans="1:18" s="83" customFormat="1" ht="25.5" x14ac:dyDescent="0.25">
      <c r="A353" s="128"/>
      <c r="B353" s="25" t="s">
        <v>281</v>
      </c>
      <c r="C353" s="56">
        <v>34108</v>
      </c>
      <c r="D353" s="24" t="s">
        <v>24</v>
      </c>
      <c r="E353" s="27">
        <v>2.1</v>
      </c>
      <c r="F353" s="27"/>
      <c r="G353" s="24"/>
      <c r="H353" s="28"/>
      <c r="I353" s="29">
        <v>0.5</v>
      </c>
      <c r="J353" s="130">
        <f>I353*(E353+F353+H353)</f>
        <v>1.05</v>
      </c>
      <c r="K353" s="29">
        <v>1</v>
      </c>
      <c r="L353" s="28">
        <f>K353*(E353+F353+H353)</f>
        <v>2.1</v>
      </c>
      <c r="M353" s="24">
        <v>5</v>
      </c>
      <c r="N353" s="28">
        <f>+L353-J353</f>
        <v>1.05</v>
      </c>
      <c r="O353" s="64">
        <f>+M353*N353*1800000</f>
        <v>9450000</v>
      </c>
      <c r="P353" s="53">
        <v>2023</v>
      </c>
      <c r="Q353" s="67" t="s">
        <v>271</v>
      </c>
      <c r="R353" s="24" t="s">
        <v>209</v>
      </c>
    </row>
    <row r="354" spans="1:18" s="143" customFormat="1" ht="27" x14ac:dyDescent="0.25">
      <c r="A354" s="142"/>
      <c r="B354" s="43" t="s">
        <v>283</v>
      </c>
      <c r="C354" s="57"/>
      <c r="D354" s="47"/>
      <c r="E354" s="46"/>
      <c r="F354" s="46"/>
      <c r="G354" s="47"/>
      <c r="H354" s="45"/>
      <c r="I354" s="49"/>
      <c r="J354" s="50"/>
      <c r="K354" s="49"/>
      <c r="L354" s="45"/>
      <c r="M354" s="47">
        <f>SUM(M350:M353)</f>
        <v>14</v>
      </c>
      <c r="N354" s="45"/>
      <c r="O354" s="65">
        <f>SUM(O350:O353)</f>
        <v>21695100</v>
      </c>
      <c r="P354" s="54"/>
      <c r="Q354" s="140"/>
      <c r="R354" s="47"/>
    </row>
    <row r="355" spans="1:18" s="83" customFormat="1" x14ac:dyDescent="0.25">
      <c r="A355" s="128">
        <v>67</v>
      </c>
      <c r="B355" s="17" t="s">
        <v>284</v>
      </c>
      <c r="C355" s="18">
        <v>28861</v>
      </c>
      <c r="D355" s="51" t="s">
        <v>24</v>
      </c>
      <c r="E355" s="20">
        <v>3.26</v>
      </c>
      <c r="F355" s="20"/>
      <c r="G355" s="19"/>
      <c r="H355" s="34"/>
      <c r="I355" s="22">
        <v>0.5</v>
      </c>
      <c r="J355" s="23">
        <f t="shared" si="30"/>
        <v>1.63</v>
      </c>
      <c r="K355" s="29">
        <v>1</v>
      </c>
      <c r="L355" s="28">
        <f t="shared" si="31"/>
        <v>3.26</v>
      </c>
      <c r="M355" s="19">
        <v>6</v>
      </c>
      <c r="N355" s="28">
        <f t="shared" si="21"/>
        <v>1.63</v>
      </c>
      <c r="O355" s="64">
        <f>+N355*M355*1490000</f>
        <v>14572199.999999998</v>
      </c>
      <c r="P355" s="53">
        <v>2022</v>
      </c>
      <c r="Q355" s="129" t="s">
        <v>271</v>
      </c>
      <c r="R355" s="24"/>
    </row>
    <row r="356" spans="1:18" s="133" customFormat="1" ht="25.5" x14ac:dyDescent="0.25">
      <c r="A356" s="131"/>
      <c r="B356" s="30" t="s">
        <v>284</v>
      </c>
      <c r="C356" s="31">
        <v>28861</v>
      </c>
      <c r="D356" s="52" t="s">
        <v>24</v>
      </c>
      <c r="E356" s="33">
        <v>3.34</v>
      </c>
      <c r="F356" s="33"/>
      <c r="G356" s="32"/>
      <c r="H356" s="34"/>
      <c r="I356" s="35">
        <v>0.5</v>
      </c>
      <c r="J356" s="42">
        <f t="shared" si="30"/>
        <v>1.67</v>
      </c>
      <c r="K356" s="35">
        <v>1</v>
      </c>
      <c r="L356" s="34">
        <f t="shared" si="31"/>
        <v>3.34</v>
      </c>
      <c r="M356" s="32">
        <v>6</v>
      </c>
      <c r="N356" s="34">
        <f t="shared" si="21"/>
        <v>1.67</v>
      </c>
      <c r="O356" s="63">
        <f>+N356*M356*1490000</f>
        <v>14929800</v>
      </c>
      <c r="P356" s="53">
        <v>2022</v>
      </c>
      <c r="Q356" s="132" t="s">
        <v>271</v>
      </c>
      <c r="R356" s="32" t="s">
        <v>38</v>
      </c>
    </row>
    <row r="357" spans="1:18" s="83" customFormat="1" x14ac:dyDescent="0.25">
      <c r="A357" s="128"/>
      <c r="B357" s="25" t="s">
        <v>284</v>
      </c>
      <c r="C357" s="26">
        <v>28861</v>
      </c>
      <c r="D357" s="53" t="s">
        <v>24</v>
      </c>
      <c r="E357" s="27">
        <v>3.34</v>
      </c>
      <c r="F357" s="27"/>
      <c r="G357" s="24"/>
      <c r="H357" s="28"/>
      <c r="I357" s="29">
        <v>0.5</v>
      </c>
      <c r="J357" s="130">
        <f>I357*(E357+F357+H357)</f>
        <v>1.67</v>
      </c>
      <c r="K357" s="29">
        <v>1</v>
      </c>
      <c r="L357" s="28">
        <f>K357*(E357+F357+H357)</f>
        <v>3.34</v>
      </c>
      <c r="M357" s="24">
        <v>6</v>
      </c>
      <c r="N357" s="28">
        <f>+L357-J357</f>
        <v>1.67</v>
      </c>
      <c r="O357" s="64">
        <f>+M357*N357*1490000</f>
        <v>14929800</v>
      </c>
      <c r="P357" s="53">
        <v>2023</v>
      </c>
      <c r="Q357" s="67" t="s">
        <v>271</v>
      </c>
      <c r="R357" s="24" t="s">
        <v>39</v>
      </c>
    </row>
    <row r="358" spans="1:18" s="83" customFormat="1" x14ac:dyDescent="0.25">
      <c r="A358" s="128"/>
      <c r="B358" s="25" t="s">
        <v>284</v>
      </c>
      <c r="C358" s="26">
        <v>28861</v>
      </c>
      <c r="D358" s="53" t="s">
        <v>24</v>
      </c>
      <c r="E358" s="27">
        <v>3.34</v>
      </c>
      <c r="F358" s="27"/>
      <c r="G358" s="24"/>
      <c r="H358" s="28"/>
      <c r="I358" s="29">
        <v>0.5</v>
      </c>
      <c r="J358" s="130">
        <f>I358*(E358+F358+H358)</f>
        <v>1.67</v>
      </c>
      <c r="K358" s="29">
        <v>1</v>
      </c>
      <c r="L358" s="28">
        <f>K358*(E358+F358+H358)</f>
        <v>3.34</v>
      </c>
      <c r="M358" s="24">
        <v>3</v>
      </c>
      <c r="N358" s="28">
        <f>+L358-J358</f>
        <v>1.67</v>
      </c>
      <c r="O358" s="64">
        <f>+M358*N358*1800000</f>
        <v>9018000</v>
      </c>
      <c r="P358" s="53">
        <v>2023</v>
      </c>
      <c r="Q358" s="67" t="s">
        <v>271</v>
      </c>
      <c r="R358" s="24" t="s">
        <v>34</v>
      </c>
    </row>
    <row r="359" spans="1:18" s="133" customFormat="1" x14ac:dyDescent="0.25">
      <c r="A359" s="131"/>
      <c r="B359" s="30" t="s">
        <v>284</v>
      </c>
      <c r="C359" s="31">
        <v>28861</v>
      </c>
      <c r="D359" s="52" t="s">
        <v>24</v>
      </c>
      <c r="E359" s="33">
        <v>3.65</v>
      </c>
      <c r="F359" s="33"/>
      <c r="G359" s="32"/>
      <c r="H359" s="34"/>
      <c r="I359" s="35">
        <v>0.5</v>
      </c>
      <c r="J359" s="42">
        <f>I359*(E359+F359+H359)</f>
        <v>1.825</v>
      </c>
      <c r="K359" s="35">
        <v>1</v>
      </c>
      <c r="L359" s="34">
        <f>K359*(E359+F359+H359)</f>
        <v>3.65</v>
      </c>
      <c r="M359" s="32">
        <v>3</v>
      </c>
      <c r="N359" s="34">
        <f>+L359-J359</f>
        <v>1.825</v>
      </c>
      <c r="O359" s="63">
        <f>+M359*N359*1800000</f>
        <v>9855000</v>
      </c>
      <c r="P359" s="53">
        <v>2023</v>
      </c>
      <c r="Q359" s="132" t="s">
        <v>271</v>
      </c>
      <c r="R359" s="32" t="s">
        <v>285</v>
      </c>
    </row>
    <row r="360" spans="1:18" s="138" customFormat="1" ht="27" x14ac:dyDescent="0.25">
      <c r="A360" s="134"/>
      <c r="B360" s="43" t="s">
        <v>286</v>
      </c>
      <c r="C360" s="44"/>
      <c r="D360" s="54"/>
      <c r="E360" s="46"/>
      <c r="F360" s="46"/>
      <c r="G360" s="47"/>
      <c r="H360" s="48"/>
      <c r="I360" s="49"/>
      <c r="J360" s="50"/>
      <c r="K360" s="41"/>
      <c r="L360" s="40"/>
      <c r="M360" s="47">
        <f>SUM(M355:M359)</f>
        <v>24</v>
      </c>
      <c r="N360" s="40"/>
      <c r="O360" s="135">
        <f>SUM(O355:O359)</f>
        <v>63304800</v>
      </c>
      <c r="P360" s="136"/>
      <c r="Q360" s="140"/>
      <c r="R360" s="38"/>
    </row>
    <row r="361" spans="1:18" s="133" customFormat="1" ht="25.5" x14ac:dyDescent="0.25">
      <c r="A361" s="131">
        <v>68</v>
      </c>
      <c r="B361" s="30" t="s">
        <v>287</v>
      </c>
      <c r="C361" s="31">
        <v>31709</v>
      </c>
      <c r="D361" s="32" t="s">
        <v>24</v>
      </c>
      <c r="E361" s="33">
        <v>2.86</v>
      </c>
      <c r="F361" s="33"/>
      <c r="G361" s="32"/>
      <c r="H361" s="34"/>
      <c r="I361" s="35">
        <v>0.5</v>
      </c>
      <c r="J361" s="42">
        <f t="shared" si="30"/>
        <v>1.43</v>
      </c>
      <c r="K361" s="35">
        <v>1</v>
      </c>
      <c r="L361" s="34">
        <f t="shared" si="31"/>
        <v>2.86</v>
      </c>
      <c r="M361" s="32">
        <v>3</v>
      </c>
      <c r="N361" s="34">
        <f t="shared" si="21"/>
        <v>1.43</v>
      </c>
      <c r="O361" s="63">
        <f>+N361*M361*1490000</f>
        <v>6392100</v>
      </c>
      <c r="P361" s="52">
        <v>2022</v>
      </c>
      <c r="Q361" s="132" t="s">
        <v>271</v>
      </c>
      <c r="R361" s="32" t="s">
        <v>216</v>
      </c>
    </row>
    <row r="362" spans="1:18" s="133" customFormat="1" ht="25.5" x14ac:dyDescent="0.25">
      <c r="A362" s="131"/>
      <c r="B362" s="30" t="s">
        <v>287</v>
      </c>
      <c r="C362" s="31">
        <v>31709</v>
      </c>
      <c r="D362" s="32" t="s">
        <v>24</v>
      </c>
      <c r="E362" s="33">
        <v>3.03</v>
      </c>
      <c r="F362" s="33"/>
      <c r="G362" s="32"/>
      <c r="H362" s="34"/>
      <c r="I362" s="35">
        <v>0.5</v>
      </c>
      <c r="J362" s="42">
        <f t="shared" si="30"/>
        <v>1.5149999999999999</v>
      </c>
      <c r="K362" s="35">
        <v>1</v>
      </c>
      <c r="L362" s="34">
        <f t="shared" si="31"/>
        <v>3.03</v>
      </c>
      <c r="M362" s="32">
        <v>6</v>
      </c>
      <c r="N362" s="34">
        <f t="shared" si="21"/>
        <v>1.5149999999999999</v>
      </c>
      <c r="O362" s="63">
        <f>+N362*M362*1490000</f>
        <v>13544100</v>
      </c>
      <c r="P362" s="52">
        <v>2022</v>
      </c>
      <c r="Q362" s="132" t="s">
        <v>271</v>
      </c>
      <c r="R362" s="32" t="s">
        <v>38</v>
      </c>
    </row>
    <row r="363" spans="1:18" s="83" customFormat="1" ht="25.5" x14ac:dyDescent="0.25">
      <c r="A363" s="128"/>
      <c r="B363" s="25" t="s">
        <v>287</v>
      </c>
      <c r="C363" s="26">
        <v>31709</v>
      </c>
      <c r="D363" s="24" t="s">
        <v>24</v>
      </c>
      <c r="E363" s="27">
        <v>3.03</v>
      </c>
      <c r="F363" s="27"/>
      <c r="G363" s="24"/>
      <c r="H363" s="28"/>
      <c r="I363" s="29">
        <v>0.5</v>
      </c>
      <c r="J363" s="130">
        <f>I363*(E363+F363+H363)</f>
        <v>1.5149999999999999</v>
      </c>
      <c r="K363" s="29">
        <v>1</v>
      </c>
      <c r="L363" s="28">
        <f>K363*(E363+F363+H363)</f>
        <v>3.03</v>
      </c>
      <c r="M363" s="24">
        <v>6</v>
      </c>
      <c r="N363" s="28">
        <f>+L363-J363</f>
        <v>1.5149999999999999</v>
      </c>
      <c r="O363" s="64">
        <f>+M363*N363*1490000</f>
        <v>13544100</v>
      </c>
      <c r="P363" s="53">
        <v>2023</v>
      </c>
      <c r="Q363" s="67" t="s">
        <v>271</v>
      </c>
      <c r="R363" s="24" t="s">
        <v>39</v>
      </c>
    </row>
    <row r="364" spans="1:18" s="83" customFormat="1" ht="25.5" x14ac:dyDescent="0.25">
      <c r="A364" s="128"/>
      <c r="B364" s="25" t="s">
        <v>287</v>
      </c>
      <c r="C364" s="26">
        <v>31709</v>
      </c>
      <c r="D364" s="24" t="s">
        <v>24</v>
      </c>
      <c r="E364" s="27">
        <v>3.03</v>
      </c>
      <c r="F364" s="27"/>
      <c r="G364" s="24"/>
      <c r="H364" s="28"/>
      <c r="I364" s="29">
        <v>0.5</v>
      </c>
      <c r="J364" s="130">
        <f>I364*(E364+F364+H364)</f>
        <v>1.5149999999999999</v>
      </c>
      <c r="K364" s="29">
        <v>1</v>
      </c>
      <c r="L364" s="28">
        <f>K364*(E364+F364+H364)</f>
        <v>3.03</v>
      </c>
      <c r="M364" s="24">
        <v>3</v>
      </c>
      <c r="N364" s="28">
        <f>+L364-J364</f>
        <v>1.5149999999999999</v>
      </c>
      <c r="O364" s="64">
        <f>+M364*N364*1800000</f>
        <v>8181000</v>
      </c>
      <c r="P364" s="53">
        <v>2023</v>
      </c>
      <c r="Q364" s="67" t="s">
        <v>271</v>
      </c>
      <c r="R364" s="24" t="s">
        <v>34</v>
      </c>
    </row>
    <row r="365" spans="1:18" s="133" customFormat="1" ht="25.5" x14ac:dyDescent="0.25">
      <c r="A365" s="131"/>
      <c r="B365" s="30" t="s">
        <v>287</v>
      </c>
      <c r="C365" s="31">
        <v>31709</v>
      </c>
      <c r="D365" s="32" t="s">
        <v>24</v>
      </c>
      <c r="E365" s="33">
        <v>3.34</v>
      </c>
      <c r="F365" s="33"/>
      <c r="G365" s="32"/>
      <c r="H365" s="34"/>
      <c r="I365" s="35">
        <v>0.5</v>
      </c>
      <c r="J365" s="42">
        <f>I365*(E365+F365+H365)</f>
        <v>1.67</v>
      </c>
      <c r="K365" s="35">
        <v>1</v>
      </c>
      <c r="L365" s="34">
        <f>K365*(E365+F365+H365)</f>
        <v>3.34</v>
      </c>
      <c r="M365" s="32">
        <v>3</v>
      </c>
      <c r="N365" s="34">
        <f>+L365-J365</f>
        <v>1.67</v>
      </c>
      <c r="O365" s="63">
        <f>+M365*N365*1800000</f>
        <v>9018000</v>
      </c>
      <c r="P365" s="53">
        <v>2023</v>
      </c>
      <c r="Q365" s="132" t="s">
        <v>271</v>
      </c>
      <c r="R365" s="32" t="s">
        <v>285</v>
      </c>
    </row>
    <row r="366" spans="1:18" s="138" customFormat="1" ht="27" x14ac:dyDescent="0.25">
      <c r="A366" s="134"/>
      <c r="B366" s="43" t="s">
        <v>288</v>
      </c>
      <c r="C366" s="44"/>
      <c r="D366" s="47"/>
      <c r="E366" s="46"/>
      <c r="F366" s="46"/>
      <c r="G366" s="47"/>
      <c r="H366" s="48"/>
      <c r="I366" s="49"/>
      <c r="J366" s="50"/>
      <c r="K366" s="41"/>
      <c r="L366" s="40"/>
      <c r="M366" s="47">
        <f>SUM(M361:M365)</f>
        <v>21</v>
      </c>
      <c r="N366" s="40"/>
      <c r="O366" s="135">
        <f>SUM(O361:O365)</f>
        <v>50679300</v>
      </c>
      <c r="P366" s="136"/>
      <c r="Q366" s="140"/>
      <c r="R366" s="38"/>
    </row>
    <row r="367" spans="1:18" s="83" customFormat="1" ht="25.5" x14ac:dyDescent="0.25">
      <c r="A367" s="128">
        <v>69</v>
      </c>
      <c r="B367" s="17" t="s">
        <v>289</v>
      </c>
      <c r="C367" s="18">
        <v>35830</v>
      </c>
      <c r="D367" s="21" t="s">
        <v>24</v>
      </c>
      <c r="E367" s="20">
        <v>2.06</v>
      </c>
      <c r="F367" s="20"/>
      <c r="G367" s="19"/>
      <c r="H367" s="34"/>
      <c r="I367" s="22">
        <v>0.5</v>
      </c>
      <c r="J367" s="23">
        <f t="shared" si="30"/>
        <v>1.03</v>
      </c>
      <c r="K367" s="29">
        <v>1</v>
      </c>
      <c r="L367" s="28">
        <f t="shared" si="31"/>
        <v>2.06</v>
      </c>
      <c r="M367" s="19">
        <v>5</v>
      </c>
      <c r="N367" s="28">
        <f t="shared" si="21"/>
        <v>1.03</v>
      </c>
      <c r="O367" s="64">
        <f>+N367*M367*1490000</f>
        <v>7673500.0000000009</v>
      </c>
      <c r="P367" s="53">
        <v>2022</v>
      </c>
      <c r="Q367" s="129" t="s">
        <v>271</v>
      </c>
      <c r="R367" s="24"/>
    </row>
    <row r="368" spans="1:18" s="133" customFormat="1" ht="25.5" x14ac:dyDescent="0.25">
      <c r="A368" s="131"/>
      <c r="B368" s="30" t="s">
        <v>289</v>
      </c>
      <c r="C368" s="31">
        <v>35830</v>
      </c>
      <c r="D368" s="34" t="s">
        <v>24</v>
      </c>
      <c r="E368" s="33">
        <v>2.2599999999999998</v>
      </c>
      <c r="F368" s="33"/>
      <c r="G368" s="32"/>
      <c r="H368" s="34"/>
      <c r="I368" s="35">
        <v>0.5</v>
      </c>
      <c r="J368" s="42">
        <f t="shared" si="30"/>
        <v>1.1299999999999999</v>
      </c>
      <c r="K368" s="35">
        <v>1</v>
      </c>
      <c r="L368" s="34">
        <f t="shared" si="31"/>
        <v>2.2599999999999998</v>
      </c>
      <c r="M368" s="32">
        <v>1</v>
      </c>
      <c r="N368" s="34">
        <f t="shared" si="21"/>
        <v>1.1299999999999999</v>
      </c>
      <c r="O368" s="63">
        <f>+N368*M368*1490000</f>
        <v>1683699.9999999998</v>
      </c>
      <c r="P368" s="52">
        <v>2022</v>
      </c>
      <c r="Q368" s="132" t="s">
        <v>271</v>
      </c>
      <c r="R368" s="32" t="s">
        <v>50</v>
      </c>
    </row>
    <row r="369" spans="1:18" s="133" customFormat="1" ht="25.5" x14ac:dyDescent="0.25">
      <c r="A369" s="131"/>
      <c r="B369" s="30" t="s">
        <v>289</v>
      </c>
      <c r="C369" s="31">
        <v>35830</v>
      </c>
      <c r="D369" s="34" t="s">
        <v>24</v>
      </c>
      <c r="E369" s="33">
        <v>2.41</v>
      </c>
      <c r="F369" s="33"/>
      <c r="G369" s="32"/>
      <c r="H369" s="34"/>
      <c r="I369" s="35">
        <v>0.5</v>
      </c>
      <c r="J369" s="42">
        <f t="shared" si="30"/>
        <v>1.2050000000000001</v>
      </c>
      <c r="K369" s="35">
        <v>1</v>
      </c>
      <c r="L369" s="34">
        <f t="shared" si="31"/>
        <v>2.41</v>
      </c>
      <c r="M369" s="32">
        <v>6</v>
      </c>
      <c r="N369" s="34">
        <f t="shared" si="21"/>
        <v>1.2050000000000001</v>
      </c>
      <c r="O369" s="63">
        <f>+N369*M369*1490000</f>
        <v>10772700</v>
      </c>
      <c r="P369" s="52">
        <v>2022</v>
      </c>
      <c r="Q369" s="132" t="s">
        <v>271</v>
      </c>
      <c r="R369" s="32" t="s">
        <v>38</v>
      </c>
    </row>
    <row r="370" spans="1:18" s="83" customFormat="1" ht="25.5" x14ac:dyDescent="0.25">
      <c r="A370" s="128"/>
      <c r="B370" s="25" t="s">
        <v>289</v>
      </c>
      <c r="C370" s="26">
        <v>35830</v>
      </c>
      <c r="D370" s="28" t="s">
        <v>24</v>
      </c>
      <c r="E370" s="27">
        <v>2.41</v>
      </c>
      <c r="F370" s="27"/>
      <c r="G370" s="24"/>
      <c r="H370" s="28"/>
      <c r="I370" s="29">
        <v>0.5</v>
      </c>
      <c r="J370" s="130">
        <f>I370*(E370+F370+H370)</f>
        <v>1.2050000000000001</v>
      </c>
      <c r="K370" s="29">
        <v>1</v>
      </c>
      <c r="L370" s="28">
        <f>K370*(E370+F370+H370)</f>
        <v>2.41</v>
      </c>
      <c r="M370" s="24">
        <v>6</v>
      </c>
      <c r="N370" s="28">
        <f>+L370-J370</f>
        <v>1.2050000000000001</v>
      </c>
      <c r="O370" s="64">
        <f>+M370*N370*1490000</f>
        <v>10772700</v>
      </c>
      <c r="P370" s="53">
        <v>2023</v>
      </c>
      <c r="Q370" s="67" t="s">
        <v>271</v>
      </c>
      <c r="R370" s="24" t="s">
        <v>39</v>
      </c>
    </row>
    <row r="371" spans="1:18" s="83" customFormat="1" ht="25.5" x14ac:dyDescent="0.25">
      <c r="A371" s="128"/>
      <c r="B371" s="25" t="s">
        <v>289</v>
      </c>
      <c r="C371" s="26">
        <v>35830</v>
      </c>
      <c r="D371" s="28" t="s">
        <v>24</v>
      </c>
      <c r="E371" s="27">
        <v>2.41</v>
      </c>
      <c r="F371" s="27"/>
      <c r="G371" s="24"/>
      <c r="H371" s="28"/>
      <c r="I371" s="29">
        <v>0.5</v>
      </c>
      <c r="J371" s="130">
        <f>I371*(E371+F371+H371)</f>
        <v>1.2050000000000001</v>
      </c>
      <c r="K371" s="29">
        <v>1</v>
      </c>
      <c r="L371" s="28">
        <f>K371*(E371+F371+H371)</f>
        <v>2.41</v>
      </c>
      <c r="M371" s="24">
        <v>6</v>
      </c>
      <c r="N371" s="28">
        <f>+L371-J371</f>
        <v>1.2050000000000001</v>
      </c>
      <c r="O371" s="64">
        <f>+M371*N371*1800000</f>
        <v>13014000</v>
      </c>
      <c r="P371" s="53">
        <v>2023</v>
      </c>
      <c r="Q371" s="67" t="s">
        <v>271</v>
      </c>
      <c r="R371" s="24" t="s">
        <v>27</v>
      </c>
    </row>
    <row r="372" spans="1:18" s="138" customFormat="1" ht="27" x14ac:dyDescent="0.25">
      <c r="A372" s="134"/>
      <c r="B372" s="43" t="s">
        <v>290</v>
      </c>
      <c r="C372" s="44"/>
      <c r="D372" s="45"/>
      <c r="E372" s="46"/>
      <c r="F372" s="46"/>
      <c r="G372" s="47"/>
      <c r="H372" s="48"/>
      <c r="I372" s="49"/>
      <c r="J372" s="50"/>
      <c r="K372" s="41"/>
      <c r="L372" s="40"/>
      <c r="M372" s="47">
        <f>SUM(M367:M371)</f>
        <v>24</v>
      </c>
      <c r="N372" s="40"/>
      <c r="O372" s="135">
        <f>SUM(O367:O371)</f>
        <v>43916600</v>
      </c>
      <c r="P372" s="136"/>
      <c r="Q372" s="140"/>
      <c r="R372" s="38"/>
    </row>
    <row r="373" spans="1:18" s="83" customFormat="1" ht="25.5" x14ac:dyDescent="0.25">
      <c r="A373" s="128">
        <v>70</v>
      </c>
      <c r="B373" s="17" t="s">
        <v>291</v>
      </c>
      <c r="C373" s="18">
        <v>26301</v>
      </c>
      <c r="D373" s="21" t="s">
        <v>102</v>
      </c>
      <c r="E373" s="20">
        <v>4.6500000000000004</v>
      </c>
      <c r="F373" s="20"/>
      <c r="G373" s="19"/>
      <c r="H373" s="34"/>
      <c r="I373" s="22">
        <v>0.5</v>
      </c>
      <c r="J373" s="23">
        <f t="shared" si="30"/>
        <v>2.3250000000000002</v>
      </c>
      <c r="K373" s="29">
        <v>1</v>
      </c>
      <c r="L373" s="28">
        <f t="shared" si="31"/>
        <v>4.6500000000000004</v>
      </c>
      <c r="M373" s="19">
        <v>12</v>
      </c>
      <c r="N373" s="28">
        <f t="shared" si="21"/>
        <v>2.3250000000000002</v>
      </c>
      <c r="O373" s="64">
        <f>+N373*M373*1490000</f>
        <v>41571000</v>
      </c>
      <c r="P373" s="53">
        <v>2022</v>
      </c>
      <c r="Q373" s="129" t="s">
        <v>271</v>
      </c>
      <c r="R373" s="24"/>
    </row>
    <row r="374" spans="1:18" s="83" customFormat="1" ht="25.5" x14ac:dyDescent="0.25">
      <c r="A374" s="128"/>
      <c r="B374" s="25" t="s">
        <v>291</v>
      </c>
      <c r="C374" s="26">
        <v>26301</v>
      </c>
      <c r="D374" s="28" t="s">
        <v>102</v>
      </c>
      <c r="E374" s="27">
        <v>4.6500000000000004</v>
      </c>
      <c r="F374" s="27"/>
      <c r="G374" s="24"/>
      <c r="H374" s="28"/>
      <c r="I374" s="29">
        <v>0.5</v>
      </c>
      <c r="J374" s="130">
        <f>I374*(E374+F374+H374)</f>
        <v>2.3250000000000002</v>
      </c>
      <c r="K374" s="29">
        <v>1</v>
      </c>
      <c r="L374" s="28">
        <f>K374*(E374+F374+H374)</f>
        <v>4.6500000000000004</v>
      </c>
      <c r="M374" s="24">
        <v>6</v>
      </c>
      <c r="N374" s="28">
        <f>+L374-J374</f>
        <v>2.3250000000000002</v>
      </c>
      <c r="O374" s="64">
        <f>+M374*N374*1490000</f>
        <v>20785500</v>
      </c>
      <c r="P374" s="53">
        <v>2023</v>
      </c>
      <c r="Q374" s="67" t="s">
        <v>271</v>
      </c>
      <c r="R374" s="24" t="s">
        <v>39</v>
      </c>
    </row>
    <row r="375" spans="1:18" s="83" customFormat="1" ht="25.5" x14ac:dyDescent="0.25">
      <c r="A375" s="128"/>
      <c r="B375" s="25" t="s">
        <v>291</v>
      </c>
      <c r="C375" s="26">
        <v>26301</v>
      </c>
      <c r="D375" s="28" t="s">
        <v>102</v>
      </c>
      <c r="E375" s="27">
        <v>4.6500000000000004</v>
      </c>
      <c r="F375" s="27"/>
      <c r="G375" s="24"/>
      <c r="H375" s="28"/>
      <c r="I375" s="29">
        <v>0.5</v>
      </c>
      <c r="J375" s="130">
        <f>I375*(E375+F375+H375)</f>
        <v>2.3250000000000002</v>
      </c>
      <c r="K375" s="29">
        <v>1</v>
      </c>
      <c r="L375" s="28">
        <f>K375*(E375+F375+H375)</f>
        <v>4.6500000000000004</v>
      </c>
      <c r="M375" s="24">
        <v>6</v>
      </c>
      <c r="N375" s="28">
        <f>+L375-J375</f>
        <v>2.3250000000000002</v>
      </c>
      <c r="O375" s="64">
        <f>+M375*N375*1800000</f>
        <v>25110000.000000004</v>
      </c>
      <c r="P375" s="53">
        <v>2023</v>
      </c>
      <c r="Q375" s="67" t="s">
        <v>271</v>
      </c>
      <c r="R375" s="24" t="s">
        <v>27</v>
      </c>
    </row>
    <row r="376" spans="1:18" s="138" customFormat="1" ht="27" x14ac:dyDescent="0.25">
      <c r="A376" s="134"/>
      <c r="B376" s="43" t="s">
        <v>292</v>
      </c>
      <c r="C376" s="44"/>
      <c r="D376" s="45"/>
      <c r="E376" s="46"/>
      <c r="F376" s="46"/>
      <c r="G376" s="47"/>
      <c r="H376" s="48"/>
      <c r="I376" s="49"/>
      <c r="J376" s="50"/>
      <c r="K376" s="41"/>
      <c r="L376" s="40"/>
      <c r="M376" s="47">
        <f>SUM(M373:M375)</f>
        <v>24</v>
      </c>
      <c r="N376" s="40"/>
      <c r="O376" s="135">
        <f>SUM(O373:O375)</f>
        <v>87466500</v>
      </c>
      <c r="P376" s="136"/>
      <c r="Q376" s="140"/>
      <c r="R376" s="38"/>
    </row>
    <row r="377" spans="1:18" s="83" customFormat="1" ht="25.5" x14ac:dyDescent="0.25">
      <c r="A377" s="128">
        <v>71</v>
      </c>
      <c r="B377" s="17" t="s">
        <v>293</v>
      </c>
      <c r="C377" s="18">
        <v>29720</v>
      </c>
      <c r="D377" s="51" t="s">
        <v>64</v>
      </c>
      <c r="E377" s="20">
        <v>3.66</v>
      </c>
      <c r="F377" s="20"/>
      <c r="G377" s="19"/>
      <c r="H377" s="34"/>
      <c r="I377" s="22">
        <v>0.5</v>
      </c>
      <c r="J377" s="23">
        <f t="shared" si="30"/>
        <v>1.83</v>
      </c>
      <c r="K377" s="29">
        <v>1</v>
      </c>
      <c r="L377" s="28">
        <f t="shared" si="31"/>
        <v>3.66</v>
      </c>
      <c r="M377" s="19">
        <v>12</v>
      </c>
      <c r="N377" s="28">
        <f t="shared" si="21"/>
        <v>1.83</v>
      </c>
      <c r="O377" s="64">
        <f>+N377*M377*1490000</f>
        <v>32720400</v>
      </c>
      <c r="P377" s="53">
        <v>2022</v>
      </c>
      <c r="Q377" s="129" t="s">
        <v>271</v>
      </c>
      <c r="R377" s="24"/>
    </row>
    <row r="378" spans="1:18" s="83" customFormat="1" ht="25.5" x14ac:dyDescent="0.25">
      <c r="A378" s="128"/>
      <c r="B378" s="25" t="s">
        <v>293</v>
      </c>
      <c r="C378" s="26">
        <v>29720</v>
      </c>
      <c r="D378" s="53" t="s">
        <v>64</v>
      </c>
      <c r="E378" s="27">
        <v>3.66</v>
      </c>
      <c r="F378" s="27"/>
      <c r="G378" s="24"/>
      <c r="H378" s="28"/>
      <c r="I378" s="29">
        <v>0.5</v>
      </c>
      <c r="J378" s="130">
        <f>I378*(E378+F378+H378)</f>
        <v>1.83</v>
      </c>
      <c r="K378" s="29">
        <v>1</v>
      </c>
      <c r="L378" s="28">
        <f>K378*(E378+F378+H378)</f>
        <v>3.66</v>
      </c>
      <c r="M378" s="24">
        <v>6</v>
      </c>
      <c r="N378" s="28">
        <f>+L378-J378</f>
        <v>1.83</v>
      </c>
      <c r="O378" s="64">
        <f>+M378*N378*1490000</f>
        <v>16360200</v>
      </c>
      <c r="P378" s="53">
        <v>2023</v>
      </c>
      <c r="Q378" s="67" t="s">
        <v>271</v>
      </c>
      <c r="R378" s="24" t="s">
        <v>39</v>
      </c>
    </row>
    <row r="379" spans="1:18" s="83" customFormat="1" ht="25.5" x14ac:dyDescent="0.25">
      <c r="A379" s="128"/>
      <c r="B379" s="25" t="s">
        <v>293</v>
      </c>
      <c r="C379" s="26">
        <v>29720</v>
      </c>
      <c r="D379" s="53" t="s">
        <v>64</v>
      </c>
      <c r="E379" s="27">
        <v>3.66</v>
      </c>
      <c r="F379" s="27"/>
      <c r="G379" s="24"/>
      <c r="H379" s="28"/>
      <c r="I379" s="29">
        <v>0.5</v>
      </c>
      <c r="J379" s="130">
        <f>I379*(E379+F379+H379)</f>
        <v>1.83</v>
      </c>
      <c r="K379" s="29">
        <v>1</v>
      </c>
      <c r="L379" s="28">
        <f>K379*(E379+F379+H379)</f>
        <v>3.66</v>
      </c>
      <c r="M379" s="24">
        <v>6</v>
      </c>
      <c r="N379" s="28">
        <f>+L379-J379</f>
        <v>1.83</v>
      </c>
      <c r="O379" s="64">
        <f>+M379*N379*1800000</f>
        <v>19764000</v>
      </c>
      <c r="P379" s="53">
        <v>2023</v>
      </c>
      <c r="Q379" s="67" t="s">
        <v>271</v>
      </c>
      <c r="R379" s="24" t="s">
        <v>27</v>
      </c>
    </row>
    <row r="380" spans="1:18" s="138" customFormat="1" ht="40.5" x14ac:dyDescent="0.25">
      <c r="A380" s="134"/>
      <c r="B380" s="43" t="s">
        <v>294</v>
      </c>
      <c r="C380" s="44"/>
      <c r="D380" s="54"/>
      <c r="E380" s="46"/>
      <c r="F380" s="46"/>
      <c r="G380" s="47"/>
      <c r="H380" s="48"/>
      <c r="I380" s="49"/>
      <c r="J380" s="50"/>
      <c r="K380" s="41"/>
      <c r="L380" s="40"/>
      <c r="M380" s="47">
        <f>SUM(M377:M379)</f>
        <v>24</v>
      </c>
      <c r="N380" s="40"/>
      <c r="O380" s="135">
        <f>SUM(O377:O379)</f>
        <v>68844600</v>
      </c>
      <c r="P380" s="136"/>
      <c r="Q380" s="140"/>
      <c r="R380" s="38"/>
    </row>
    <row r="381" spans="1:18" s="83" customFormat="1" ht="25.5" x14ac:dyDescent="0.25">
      <c r="A381" s="128">
        <v>72</v>
      </c>
      <c r="B381" s="17" t="s">
        <v>295</v>
      </c>
      <c r="C381" s="18">
        <v>34443</v>
      </c>
      <c r="D381" s="21" t="s">
        <v>102</v>
      </c>
      <c r="E381" s="20">
        <v>2.34</v>
      </c>
      <c r="F381" s="20"/>
      <c r="G381" s="19"/>
      <c r="H381" s="34"/>
      <c r="I381" s="22">
        <v>0.4</v>
      </c>
      <c r="J381" s="23">
        <f>I381*(E381+F381+H381)</f>
        <v>0.93599999999999994</v>
      </c>
      <c r="K381" s="29">
        <v>1</v>
      </c>
      <c r="L381" s="28">
        <f>K381*(E381+F381+H381)</f>
        <v>2.34</v>
      </c>
      <c r="M381" s="19">
        <v>12</v>
      </c>
      <c r="N381" s="28">
        <f>+L381-J381</f>
        <v>1.4039999999999999</v>
      </c>
      <c r="O381" s="64">
        <f>+N381*M381*1490000</f>
        <v>25103520</v>
      </c>
      <c r="P381" s="53">
        <v>2022</v>
      </c>
      <c r="Q381" s="129" t="s">
        <v>191</v>
      </c>
      <c r="R381" s="24"/>
    </row>
    <row r="382" spans="1:18" s="133" customFormat="1" ht="51" x14ac:dyDescent="0.25">
      <c r="A382" s="131"/>
      <c r="B382" s="30" t="s">
        <v>295</v>
      </c>
      <c r="C382" s="31">
        <v>34443</v>
      </c>
      <c r="D382" s="34" t="s">
        <v>102</v>
      </c>
      <c r="E382" s="33">
        <v>2.34</v>
      </c>
      <c r="F382" s="33"/>
      <c r="G382" s="32"/>
      <c r="H382" s="34"/>
      <c r="I382" s="35">
        <v>0.5</v>
      </c>
      <c r="J382" s="42">
        <f>I382*(E382+F382+H382)</f>
        <v>1.17</v>
      </c>
      <c r="K382" s="35">
        <v>1</v>
      </c>
      <c r="L382" s="34">
        <f>K382*(E382+F382+H382)</f>
        <v>2.34</v>
      </c>
      <c r="M382" s="32">
        <v>6</v>
      </c>
      <c r="N382" s="34">
        <f>+L382-J382</f>
        <v>1.17</v>
      </c>
      <c r="O382" s="63">
        <f>+M382*N382*1490000</f>
        <v>10459800</v>
      </c>
      <c r="P382" s="52">
        <v>2023</v>
      </c>
      <c r="Q382" s="132" t="s">
        <v>271</v>
      </c>
      <c r="R382" s="32" t="s">
        <v>296</v>
      </c>
    </row>
    <row r="383" spans="1:18" s="133" customFormat="1" x14ac:dyDescent="0.25">
      <c r="A383" s="131"/>
      <c r="B383" s="17" t="s">
        <v>295</v>
      </c>
      <c r="C383" s="18">
        <v>34443</v>
      </c>
      <c r="D383" s="21" t="s">
        <v>102</v>
      </c>
      <c r="E383" s="20">
        <v>2.34</v>
      </c>
      <c r="F383" s="20"/>
      <c r="G383" s="19"/>
      <c r="H383" s="21"/>
      <c r="I383" s="22">
        <v>0.5</v>
      </c>
      <c r="J383" s="23">
        <f>I383*(E383+F383+H383)</f>
        <v>1.17</v>
      </c>
      <c r="K383" s="22">
        <v>1</v>
      </c>
      <c r="L383" s="21">
        <f>K383*(E383+F383+H383)</f>
        <v>2.34</v>
      </c>
      <c r="M383" s="19">
        <v>2</v>
      </c>
      <c r="N383" s="21">
        <f>+L383-J383</f>
        <v>1.17</v>
      </c>
      <c r="O383" s="66">
        <f>+M383*N383*1800000</f>
        <v>4212000</v>
      </c>
      <c r="P383" s="51">
        <v>2023</v>
      </c>
      <c r="Q383" s="129" t="s">
        <v>271</v>
      </c>
      <c r="R383" s="19" t="s">
        <v>60</v>
      </c>
    </row>
    <row r="384" spans="1:18" s="133" customFormat="1" x14ac:dyDescent="0.25">
      <c r="A384" s="131"/>
      <c r="B384" s="30" t="s">
        <v>295</v>
      </c>
      <c r="C384" s="31">
        <v>34443</v>
      </c>
      <c r="D384" s="34" t="s">
        <v>102</v>
      </c>
      <c r="E384" s="33">
        <v>2.67</v>
      </c>
      <c r="F384" s="33"/>
      <c r="G384" s="32"/>
      <c r="H384" s="34"/>
      <c r="I384" s="35">
        <v>0.5</v>
      </c>
      <c r="J384" s="42">
        <f>I384*(E384+F384+H384)</f>
        <v>1.335</v>
      </c>
      <c r="K384" s="35">
        <v>1</v>
      </c>
      <c r="L384" s="34">
        <f>K384*(E384+F384+H384)</f>
        <v>2.67</v>
      </c>
      <c r="M384" s="32">
        <v>4</v>
      </c>
      <c r="N384" s="34">
        <f>+L384-J384</f>
        <v>1.335</v>
      </c>
      <c r="O384" s="63">
        <f>+M384*N384*1800000</f>
        <v>9612000</v>
      </c>
      <c r="P384" s="52">
        <v>2023</v>
      </c>
      <c r="Q384" s="132" t="s">
        <v>271</v>
      </c>
      <c r="R384" s="32" t="s">
        <v>61</v>
      </c>
    </row>
    <row r="385" spans="1:20" s="138" customFormat="1" ht="27" x14ac:dyDescent="0.25">
      <c r="A385" s="134"/>
      <c r="B385" s="43" t="s">
        <v>297</v>
      </c>
      <c r="C385" s="44"/>
      <c r="D385" s="45"/>
      <c r="E385" s="46"/>
      <c r="F385" s="46"/>
      <c r="G385" s="47"/>
      <c r="H385" s="48"/>
      <c r="I385" s="49"/>
      <c r="J385" s="50"/>
      <c r="K385" s="41"/>
      <c r="L385" s="40"/>
      <c r="M385" s="47">
        <f>SUM(M381:M384)</f>
        <v>24</v>
      </c>
      <c r="N385" s="40"/>
      <c r="O385" s="135">
        <f>SUM(O381:O384)</f>
        <v>49387320</v>
      </c>
      <c r="P385" s="136"/>
      <c r="Q385" s="140"/>
      <c r="R385" s="38"/>
    </row>
    <row r="386" spans="1:20" s="83" customFormat="1" ht="25.5" x14ac:dyDescent="0.25">
      <c r="A386" s="128">
        <v>73</v>
      </c>
      <c r="B386" s="17" t="s">
        <v>298</v>
      </c>
      <c r="C386" s="18">
        <v>27167</v>
      </c>
      <c r="D386" s="21" t="s">
        <v>90</v>
      </c>
      <c r="E386" s="20">
        <v>4.74</v>
      </c>
      <c r="F386" s="20">
        <v>0.5</v>
      </c>
      <c r="G386" s="19"/>
      <c r="H386" s="34"/>
      <c r="I386" s="22">
        <v>0.7</v>
      </c>
      <c r="J386" s="23">
        <f t="shared" si="30"/>
        <v>3.6679999999999997</v>
      </c>
      <c r="K386" s="29">
        <v>1</v>
      </c>
      <c r="L386" s="28">
        <f t="shared" si="31"/>
        <v>5.24</v>
      </c>
      <c r="M386" s="19">
        <v>12</v>
      </c>
      <c r="N386" s="28">
        <f t="shared" ref="N386:N722" si="32">+L386-J386</f>
        <v>1.5720000000000005</v>
      </c>
      <c r="O386" s="64">
        <f>+N386*M386*1490000</f>
        <v>28107360.000000007</v>
      </c>
      <c r="P386" s="53">
        <v>2022</v>
      </c>
      <c r="Q386" s="129" t="s">
        <v>767</v>
      </c>
      <c r="R386" s="24"/>
    </row>
    <row r="387" spans="1:20" s="83" customFormat="1" ht="25.5" x14ac:dyDescent="0.25">
      <c r="A387" s="128"/>
      <c r="B387" s="25" t="s">
        <v>298</v>
      </c>
      <c r="C387" s="26">
        <v>27167</v>
      </c>
      <c r="D387" s="28" t="s">
        <v>90</v>
      </c>
      <c r="E387" s="27">
        <v>4.74</v>
      </c>
      <c r="F387" s="27">
        <v>0.5</v>
      </c>
      <c r="G387" s="24"/>
      <c r="H387" s="28"/>
      <c r="I387" s="29">
        <v>0.7</v>
      </c>
      <c r="J387" s="130">
        <f>I387*(E387+F387+H387)</f>
        <v>3.6679999999999997</v>
      </c>
      <c r="K387" s="29">
        <v>1</v>
      </c>
      <c r="L387" s="28">
        <f>K387*(E387+F387+H387)</f>
        <v>5.24</v>
      </c>
      <c r="M387" s="24">
        <v>6</v>
      </c>
      <c r="N387" s="28">
        <f>+L387-J387</f>
        <v>1.5720000000000005</v>
      </c>
      <c r="O387" s="64">
        <f>+M387*N387*1490000</f>
        <v>14053680.000000004</v>
      </c>
      <c r="P387" s="53">
        <v>2023</v>
      </c>
      <c r="Q387" s="67" t="s">
        <v>767</v>
      </c>
      <c r="R387" s="24" t="s">
        <v>39</v>
      </c>
    </row>
    <row r="388" spans="1:20" s="133" customFormat="1" ht="25.5" x14ac:dyDescent="0.25">
      <c r="A388" s="131"/>
      <c r="B388" s="30" t="s">
        <v>298</v>
      </c>
      <c r="C388" s="31">
        <v>27167</v>
      </c>
      <c r="D388" s="34" t="s">
        <v>90</v>
      </c>
      <c r="E388" s="33">
        <v>5.08</v>
      </c>
      <c r="F388" s="33">
        <v>0.5</v>
      </c>
      <c r="G388" s="32"/>
      <c r="H388" s="34"/>
      <c r="I388" s="35">
        <v>0.7</v>
      </c>
      <c r="J388" s="42">
        <f>I388*(E388+F388+H388)</f>
        <v>3.9059999999999997</v>
      </c>
      <c r="K388" s="35">
        <v>1</v>
      </c>
      <c r="L388" s="34">
        <f>K388*(E388+F388+H388)</f>
        <v>5.58</v>
      </c>
      <c r="M388" s="32">
        <v>6</v>
      </c>
      <c r="N388" s="34">
        <f>+L388-J388</f>
        <v>1.6740000000000004</v>
      </c>
      <c r="O388" s="63">
        <f>+M388*N388*1800000</f>
        <v>18079200.000000004</v>
      </c>
      <c r="P388" s="52">
        <v>2023</v>
      </c>
      <c r="Q388" s="132" t="s">
        <v>767</v>
      </c>
      <c r="R388" s="32" t="s">
        <v>253</v>
      </c>
    </row>
    <row r="389" spans="1:20" s="138" customFormat="1" ht="27" x14ac:dyDescent="0.25">
      <c r="A389" s="134"/>
      <c r="B389" s="43" t="s">
        <v>299</v>
      </c>
      <c r="C389" s="44"/>
      <c r="D389" s="45"/>
      <c r="E389" s="46"/>
      <c r="F389" s="46"/>
      <c r="G389" s="47"/>
      <c r="H389" s="48"/>
      <c r="I389" s="49"/>
      <c r="J389" s="50"/>
      <c r="K389" s="41"/>
      <c r="L389" s="40"/>
      <c r="M389" s="47">
        <f>SUM(M386:M388)</f>
        <v>24</v>
      </c>
      <c r="N389" s="40"/>
      <c r="O389" s="135">
        <f>SUM(O386:O388)</f>
        <v>60240240.000000015</v>
      </c>
      <c r="P389" s="136"/>
      <c r="Q389" s="140"/>
      <c r="R389" s="38"/>
    </row>
    <row r="390" spans="1:20" s="133" customFormat="1" ht="78.75" customHeight="1" x14ac:dyDescent="0.25">
      <c r="A390" s="131">
        <v>74</v>
      </c>
      <c r="B390" s="30" t="s">
        <v>300</v>
      </c>
      <c r="C390" s="60">
        <v>30804</v>
      </c>
      <c r="D390" s="34" t="s">
        <v>102</v>
      </c>
      <c r="E390" s="33">
        <v>3</v>
      </c>
      <c r="F390" s="33"/>
      <c r="G390" s="32"/>
      <c r="H390" s="34"/>
      <c r="I390" s="35">
        <v>0.6</v>
      </c>
      <c r="J390" s="42">
        <f t="shared" si="30"/>
        <v>1.7999999999999998</v>
      </c>
      <c r="K390" s="35">
        <v>1</v>
      </c>
      <c r="L390" s="34">
        <f t="shared" si="31"/>
        <v>3</v>
      </c>
      <c r="M390" s="32">
        <v>12</v>
      </c>
      <c r="N390" s="34">
        <f t="shared" si="32"/>
        <v>1.2000000000000002</v>
      </c>
      <c r="O390" s="63">
        <f>+N390*M390*1490000</f>
        <v>21456000.000000004</v>
      </c>
      <c r="P390" s="52">
        <v>2022</v>
      </c>
      <c r="Q390" s="132" t="s">
        <v>767</v>
      </c>
      <c r="R390" s="32" t="s">
        <v>758</v>
      </c>
      <c r="T390" s="133" t="s">
        <v>302</v>
      </c>
    </row>
    <row r="391" spans="1:20" s="83" customFormat="1" ht="25.5" x14ac:dyDescent="0.25">
      <c r="A391" s="128"/>
      <c r="B391" s="25" t="s">
        <v>300</v>
      </c>
      <c r="C391" s="61">
        <v>30804</v>
      </c>
      <c r="D391" s="28" t="s">
        <v>102</v>
      </c>
      <c r="E391" s="27">
        <v>3</v>
      </c>
      <c r="F391" s="27"/>
      <c r="G391" s="24"/>
      <c r="H391" s="28"/>
      <c r="I391" s="29">
        <v>0.6</v>
      </c>
      <c r="J391" s="130">
        <f>I391*(E391+F391+H391)</f>
        <v>1.7999999999999998</v>
      </c>
      <c r="K391" s="29">
        <v>1</v>
      </c>
      <c r="L391" s="28">
        <f>K391*(E391+F391+H391)</f>
        <v>3</v>
      </c>
      <c r="M391" s="24">
        <v>6</v>
      </c>
      <c r="N391" s="28">
        <f>+L391-J391</f>
        <v>1.2000000000000002</v>
      </c>
      <c r="O391" s="64">
        <f>+M391*N391*1490000</f>
        <v>10728000.000000002</v>
      </c>
      <c r="P391" s="53">
        <v>2023</v>
      </c>
      <c r="Q391" s="67" t="s">
        <v>767</v>
      </c>
      <c r="R391" s="24" t="s">
        <v>39</v>
      </c>
    </row>
    <row r="392" spans="1:20" s="83" customFormat="1" ht="25.5" x14ac:dyDescent="0.25">
      <c r="A392" s="128"/>
      <c r="B392" s="25" t="s">
        <v>300</v>
      </c>
      <c r="C392" s="61">
        <v>30804</v>
      </c>
      <c r="D392" s="28" t="s">
        <v>102</v>
      </c>
      <c r="E392" s="27">
        <v>3</v>
      </c>
      <c r="F392" s="27"/>
      <c r="G392" s="24"/>
      <c r="H392" s="28"/>
      <c r="I392" s="29">
        <v>0.6</v>
      </c>
      <c r="J392" s="130">
        <f>I392*(E392+F392+H392)</f>
        <v>1.7999999999999998</v>
      </c>
      <c r="K392" s="29">
        <v>1</v>
      </c>
      <c r="L392" s="28">
        <f>K392*(E392+F392+H392)</f>
        <v>3</v>
      </c>
      <c r="M392" s="24">
        <v>5</v>
      </c>
      <c r="N392" s="28">
        <f>+L392-J392</f>
        <v>1.2000000000000002</v>
      </c>
      <c r="O392" s="64">
        <f>+M392*N392*1800000</f>
        <v>10800000.000000002</v>
      </c>
      <c r="P392" s="53">
        <v>2023</v>
      </c>
      <c r="Q392" s="67" t="s">
        <v>767</v>
      </c>
      <c r="R392" s="24" t="s">
        <v>73</v>
      </c>
    </row>
    <row r="393" spans="1:20" s="83" customFormat="1" ht="25.5" x14ac:dyDescent="0.25">
      <c r="A393" s="128"/>
      <c r="B393" s="25" t="s">
        <v>300</v>
      </c>
      <c r="C393" s="61">
        <v>30804</v>
      </c>
      <c r="D393" s="28" t="s">
        <v>102</v>
      </c>
      <c r="E393" s="27">
        <v>3.33</v>
      </c>
      <c r="F393" s="27"/>
      <c r="G393" s="24"/>
      <c r="H393" s="28"/>
      <c r="I393" s="29">
        <v>0.6</v>
      </c>
      <c r="J393" s="130">
        <f>I393*(E393+F393+H393)</f>
        <v>1.998</v>
      </c>
      <c r="K393" s="29">
        <v>1</v>
      </c>
      <c r="L393" s="28">
        <f>K393*(E393+F393+H393)</f>
        <v>3.33</v>
      </c>
      <c r="M393" s="24">
        <v>1</v>
      </c>
      <c r="N393" s="28">
        <f>+L393-J393</f>
        <v>1.3320000000000001</v>
      </c>
      <c r="O393" s="64">
        <f>+M393*N393*1800000</f>
        <v>2397600</v>
      </c>
      <c r="P393" s="53">
        <v>2023</v>
      </c>
      <c r="Q393" s="67" t="s">
        <v>767</v>
      </c>
      <c r="R393" s="24" t="s">
        <v>74</v>
      </c>
    </row>
    <row r="394" spans="1:20" s="138" customFormat="1" ht="27" x14ac:dyDescent="0.25">
      <c r="A394" s="134"/>
      <c r="B394" s="43" t="s">
        <v>303</v>
      </c>
      <c r="C394" s="62"/>
      <c r="D394" s="45"/>
      <c r="E394" s="46"/>
      <c r="F394" s="46"/>
      <c r="G394" s="47"/>
      <c r="H394" s="48"/>
      <c r="I394" s="49"/>
      <c r="J394" s="50"/>
      <c r="K394" s="41"/>
      <c r="L394" s="40"/>
      <c r="M394" s="47">
        <f>SUM(M390:M393)</f>
        <v>24</v>
      </c>
      <c r="N394" s="40"/>
      <c r="O394" s="135">
        <f>SUM(O390:O393)</f>
        <v>45381600.000000007</v>
      </c>
      <c r="P394" s="136"/>
      <c r="Q394" s="140"/>
      <c r="R394" s="38"/>
    </row>
    <row r="395" spans="1:20" s="133" customFormat="1" ht="42.75" customHeight="1" x14ac:dyDescent="0.25">
      <c r="A395" s="131">
        <v>75</v>
      </c>
      <c r="B395" s="30" t="s">
        <v>304</v>
      </c>
      <c r="C395" s="60">
        <v>34782</v>
      </c>
      <c r="D395" s="34" t="s">
        <v>102</v>
      </c>
      <c r="E395" s="33">
        <v>2.34</v>
      </c>
      <c r="F395" s="33"/>
      <c r="G395" s="32"/>
      <c r="H395" s="34"/>
      <c r="I395" s="35">
        <v>0.6</v>
      </c>
      <c r="J395" s="42">
        <f t="shared" si="30"/>
        <v>1.4039999999999999</v>
      </c>
      <c r="K395" s="35">
        <v>1</v>
      </c>
      <c r="L395" s="34">
        <f t="shared" si="31"/>
        <v>2.34</v>
      </c>
      <c r="M395" s="32">
        <v>11</v>
      </c>
      <c r="N395" s="34">
        <f t="shared" si="32"/>
        <v>0.93599999999999994</v>
      </c>
      <c r="O395" s="63">
        <f>+N395*M395*1490000</f>
        <v>15341040</v>
      </c>
      <c r="P395" s="52">
        <v>2022</v>
      </c>
      <c r="Q395" s="132" t="s">
        <v>767</v>
      </c>
      <c r="R395" s="32" t="s">
        <v>761</v>
      </c>
      <c r="T395" s="133" t="s">
        <v>302</v>
      </c>
    </row>
    <row r="396" spans="1:20" s="133" customFormat="1" ht="25.5" x14ac:dyDescent="0.25">
      <c r="A396" s="131"/>
      <c r="B396" s="30" t="s">
        <v>304</v>
      </c>
      <c r="C396" s="60">
        <v>34782</v>
      </c>
      <c r="D396" s="34" t="s">
        <v>102</v>
      </c>
      <c r="E396" s="33">
        <v>2.67</v>
      </c>
      <c r="F396" s="33"/>
      <c r="G396" s="32"/>
      <c r="H396" s="34"/>
      <c r="I396" s="35">
        <v>0.6</v>
      </c>
      <c r="J396" s="42">
        <f t="shared" si="30"/>
        <v>1.6019999999999999</v>
      </c>
      <c r="K396" s="35">
        <v>1</v>
      </c>
      <c r="L396" s="34">
        <f t="shared" si="31"/>
        <v>2.67</v>
      </c>
      <c r="M396" s="32">
        <v>1</v>
      </c>
      <c r="N396" s="34">
        <f t="shared" si="32"/>
        <v>1.0680000000000001</v>
      </c>
      <c r="O396" s="63">
        <f>+N396*M396*1490000</f>
        <v>1591320</v>
      </c>
      <c r="P396" s="51">
        <v>2022</v>
      </c>
      <c r="Q396" s="132" t="s">
        <v>767</v>
      </c>
      <c r="R396" s="32" t="s">
        <v>44</v>
      </c>
    </row>
    <row r="397" spans="1:20" s="83" customFormat="1" ht="25.5" x14ac:dyDescent="0.25">
      <c r="A397" s="128"/>
      <c r="B397" s="25" t="s">
        <v>304</v>
      </c>
      <c r="C397" s="61">
        <v>34782</v>
      </c>
      <c r="D397" s="28" t="s">
        <v>102</v>
      </c>
      <c r="E397" s="27">
        <v>2.67</v>
      </c>
      <c r="F397" s="27"/>
      <c r="G397" s="24"/>
      <c r="H397" s="28"/>
      <c r="I397" s="29">
        <v>0.6</v>
      </c>
      <c r="J397" s="130">
        <f>I397*(E397+F397+H397)</f>
        <v>1.6019999999999999</v>
      </c>
      <c r="K397" s="29">
        <v>1</v>
      </c>
      <c r="L397" s="28">
        <f>K397*(E397+F397+H397)</f>
        <v>2.67</v>
      </c>
      <c r="M397" s="24">
        <v>6</v>
      </c>
      <c r="N397" s="28">
        <f>+L397-J397</f>
        <v>1.0680000000000001</v>
      </c>
      <c r="O397" s="64">
        <f>+M397*N397*1490000</f>
        <v>9547920</v>
      </c>
      <c r="P397" s="53">
        <v>2023</v>
      </c>
      <c r="Q397" s="67" t="s">
        <v>767</v>
      </c>
      <c r="R397" s="24" t="s">
        <v>39</v>
      </c>
    </row>
    <row r="398" spans="1:20" s="83" customFormat="1" ht="25.5" x14ac:dyDescent="0.25">
      <c r="A398" s="128"/>
      <c r="B398" s="25" t="s">
        <v>304</v>
      </c>
      <c r="C398" s="61">
        <v>34782</v>
      </c>
      <c r="D398" s="28" t="s">
        <v>102</v>
      </c>
      <c r="E398" s="27">
        <v>2.67</v>
      </c>
      <c r="F398" s="27"/>
      <c r="G398" s="24"/>
      <c r="H398" s="28"/>
      <c r="I398" s="29">
        <v>0.6</v>
      </c>
      <c r="J398" s="130">
        <f>I398*(E398+F398+H398)</f>
        <v>1.6019999999999999</v>
      </c>
      <c r="K398" s="29">
        <v>1</v>
      </c>
      <c r="L398" s="28">
        <f>K398*(E398+F398+H398)</f>
        <v>2.67</v>
      </c>
      <c r="M398" s="24">
        <v>6</v>
      </c>
      <c r="N398" s="28">
        <f>+L398-J398</f>
        <v>1.0680000000000001</v>
      </c>
      <c r="O398" s="64">
        <f>+M398*N398*1800000</f>
        <v>11534400</v>
      </c>
      <c r="P398" s="53">
        <v>2023</v>
      </c>
      <c r="Q398" s="67" t="s">
        <v>767</v>
      </c>
      <c r="R398" s="24" t="s">
        <v>27</v>
      </c>
    </row>
    <row r="399" spans="1:20" s="143" customFormat="1" ht="27" x14ac:dyDescent="0.25">
      <c r="A399" s="142"/>
      <c r="B399" s="43" t="s">
        <v>305</v>
      </c>
      <c r="C399" s="62"/>
      <c r="D399" s="45"/>
      <c r="E399" s="46"/>
      <c r="F399" s="46"/>
      <c r="G399" s="47"/>
      <c r="H399" s="45"/>
      <c r="I399" s="49"/>
      <c r="J399" s="50"/>
      <c r="K399" s="49"/>
      <c r="L399" s="45"/>
      <c r="M399" s="47">
        <f>SUM(M395:M398)</f>
        <v>24</v>
      </c>
      <c r="N399" s="45"/>
      <c r="O399" s="65">
        <f>SUM(O395:O398)</f>
        <v>38014680</v>
      </c>
      <c r="P399" s="54"/>
      <c r="Q399" s="140"/>
      <c r="R399" s="47"/>
    </row>
    <row r="400" spans="1:20" s="83" customFormat="1" ht="38.25" x14ac:dyDescent="0.25">
      <c r="A400" s="128">
        <v>76</v>
      </c>
      <c r="B400" s="17" t="s">
        <v>306</v>
      </c>
      <c r="C400" s="58">
        <v>34238</v>
      </c>
      <c r="D400" s="19" t="s">
        <v>64</v>
      </c>
      <c r="E400" s="20">
        <v>2.67</v>
      </c>
      <c r="F400" s="20"/>
      <c r="G400" s="19"/>
      <c r="H400" s="34"/>
      <c r="I400" s="22">
        <v>0.4</v>
      </c>
      <c r="J400" s="23">
        <f t="shared" si="30"/>
        <v>1.0680000000000001</v>
      </c>
      <c r="K400" s="29">
        <v>1</v>
      </c>
      <c r="L400" s="28">
        <f t="shared" si="31"/>
        <v>2.67</v>
      </c>
      <c r="M400" s="19">
        <v>1</v>
      </c>
      <c r="N400" s="28">
        <f t="shared" si="32"/>
        <v>1.6019999999999999</v>
      </c>
      <c r="O400" s="64">
        <f>+N400*M400*1490000</f>
        <v>2386980</v>
      </c>
      <c r="P400" s="53">
        <v>2022</v>
      </c>
      <c r="Q400" s="129" t="s">
        <v>307</v>
      </c>
      <c r="R400" s="24" t="s">
        <v>308</v>
      </c>
    </row>
    <row r="401" spans="1:20" s="133" customFormat="1" ht="46.5" customHeight="1" x14ac:dyDescent="0.25">
      <c r="A401" s="131"/>
      <c r="B401" s="30" t="s">
        <v>306</v>
      </c>
      <c r="C401" s="55">
        <v>34238</v>
      </c>
      <c r="D401" s="32" t="s">
        <v>64</v>
      </c>
      <c r="E401" s="33">
        <v>2.67</v>
      </c>
      <c r="F401" s="33"/>
      <c r="G401" s="32"/>
      <c r="H401" s="34"/>
      <c r="I401" s="35">
        <v>0.6</v>
      </c>
      <c r="J401" s="42">
        <f t="shared" si="30"/>
        <v>1.6019999999999999</v>
      </c>
      <c r="K401" s="35">
        <v>1</v>
      </c>
      <c r="L401" s="34">
        <f t="shared" si="31"/>
        <v>2.67</v>
      </c>
      <c r="M401" s="32">
        <v>11</v>
      </c>
      <c r="N401" s="34">
        <f t="shared" si="32"/>
        <v>1.0680000000000001</v>
      </c>
      <c r="O401" s="63">
        <f>+N401*M401*1490000</f>
        <v>17504520</v>
      </c>
      <c r="P401" s="52">
        <v>2022</v>
      </c>
      <c r="Q401" s="132" t="s">
        <v>767</v>
      </c>
      <c r="R401" s="32" t="s">
        <v>467</v>
      </c>
      <c r="T401" s="133" t="s">
        <v>309</v>
      </c>
    </row>
    <row r="402" spans="1:20" s="83" customFormat="1" ht="25.5" x14ac:dyDescent="0.25">
      <c r="A402" s="128"/>
      <c r="B402" s="25" t="s">
        <v>306</v>
      </c>
      <c r="C402" s="56">
        <v>34238</v>
      </c>
      <c r="D402" s="24" t="s">
        <v>64</v>
      </c>
      <c r="E402" s="27">
        <v>2.67</v>
      </c>
      <c r="F402" s="27"/>
      <c r="G402" s="24"/>
      <c r="H402" s="28"/>
      <c r="I402" s="29">
        <v>0.6</v>
      </c>
      <c r="J402" s="130">
        <f>I402*(E402+F402+H402)</f>
        <v>1.6019999999999999</v>
      </c>
      <c r="K402" s="29">
        <v>1</v>
      </c>
      <c r="L402" s="28">
        <f>K402*(E402+F402+H402)</f>
        <v>2.67</v>
      </c>
      <c r="M402" s="24">
        <v>6</v>
      </c>
      <c r="N402" s="28">
        <f>+L402-J402</f>
        <v>1.0680000000000001</v>
      </c>
      <c r="O402" s="64">
        <f>+M402*N402*1490000</f>
        <v>9547920</v>
      </c>
      <c r="P402" s="53">
        <v>2023</v>
      </c>
      <c r="Q402" s="67" t="s">
        <v>767</v>
      </c>
      <c r="R402" s="24" t="s">
        <v>39</v>
      </c>
    </row>
    <row r="403" spans="1:20" s="83" customFormat="1" ht="25.5" x14ac:dyDescent="0.25">
      <c r="A403" s="128"/>
      <c r="B403" s="25" t="s">
        <v>306</v>
      </c>
      <c r="C403" s="56">
        <v>34238</v>
      </c>
      <c r="D403" s="24" t="s">
        <v>64</v>
      </c>
      <c r="E403" s="27">
        <v>2.67</v>
      </c>
      <c r="F403" s="27"/>
      <c r="G403" s="24"/>
      <c r="H403" s="28"/>
      <c r="I403" s="29">
        <v>0.6</v>
      </c>
      <c r="J403" s="130">
        <f>I403*(E403+F403+H403)</f>
        <v>1.6019999999999999</v>
      </c>
      <c r="K403" s="29">
        <v>1</v>
      </c>
      <c r="L403" s="28">
        <f>K403*(E403+F403+H403)</f>
        <v>2.67</v>
      </c>
      <c r="M403" s="24">
        <v>6</v>
      </c>
      <c r="N403" s="28">
        <f>+L403-J403</f>
        <v>1.0680000000000001</v>
      </c>
      <c r="O403" s="64">
        <f>+M403*N403*1800000</f>
        <v>11534400</v>
      </c>
      <c r="P403" s="53">
        <v>2023</v>
      </c>
      <c r="Q403" s="67" t="s">
        <v>767</v>
      </c>
      <c r="R403" s="24" t="s">
        <v>27</v>
      </c>
    </row>
    <row r="404" spans="1:20" s="138" customFormat="1" ht="27" x14ac:dyDescent="0.25">
      <c r="A404" s="134"/>
      <c r="B404" s="43" t="s">
        <v>310</v>
      </c>
      <c r="C404" s="57"/>
      <c r="D404" s="47"/>
      <c r="E404" s="46"/>
      <c r="F404" s="46"/>
      <c r="G404" s="47"/>
      <c r="H404" s="48"/>
      <c r="I404" s="49"/>
      <c r="J404" s="50"/>
      <c r="K404" s="41"/>
      <c r="L404" s="40"/>
      <c r="M404" s="47">
        <f>SUM(M400:M403)</f>
        <v>24</v>
      </c>
      <c r="N404" s="40"/>
      <c r="O404" s="135">
        <f>SUM(O400:O403)</f>
        <v>40973820</v>
      </c>
      <c r="P404" s="136"/>
      <c r="Q404" s="140"/>
      <c r="R404" s="38"/>
    </row>
    <row r="405" spans="1:20" s="133" customFormat="1" ht="55.5" customHeight="1" x14ac:dyDescent="0.25">
      <c r="A405" s="131">
        <v>77</v>
      </c>
      <c r="B405" s="30" t="s">
        <v>311</v>
      </c>
      <c r="C405" s="60">
        <v>32417</v>
      </c>
      <c r="D405" s="32" t="s">
        <v>24</v>
      </c>
      <c r="E405" s="33">
        <v>2.86</v>
      </c>
      <c r="F405" s="33"/>
      <c r="G405" s="32"/>
      <c r="H405" s="34"/>
      <c r="I405" s="35">
        <v>0.6</v>
      </c>
      <c r="J405" s="42">
        <f t="shared" si="30"/>
        <v>1.716</v>
      </c>
      <c r="K405" s="35">
        <v>1</v>
      </c>
      <c r="L405" s="34">
        <f t="shared" si="31"/>
        <v>2.86</v>
      </c>
      <c r="M405" s="32">
        <v>3</v>
      </c>
      <c r="N405" s="34">
        <f t="shared" si="32"/>
        <v>1.1439999999999999</v>
      </c>
      <c r="O405" s="63">
        <f>+N405*M405*1490000</f>
        <v>5113679.9999999991</v>
      </c>
      <c r="P405" s="52">
        <v>2022</v>
      </c>
      <c r="Q405" s="132" t="s">
        <v>767</v>
      </c>
      <c r="R405" s="32" t="s">
        <v>312</v>
      </c>
      <c r="T405" s="133" t="s">
        <v>302</v>
      </c>
    </row>
    <row r="406" spans="1:20" s="133" customFormat="1" ht="25.5" x14ac:dyDescent="0.25">
      <c r="A406" s="131"/>
      <c r="B406" s="30" t="s">
        <v>311</v>
      </c>
      <c r="C406" s="60">
        <v>32417</v>
      </c>
      <c r="D406" s="32" t="s">
        <v>24</v>
      </c>
      <c r="E406" s="33">
        <v>3.06</v>
      </c>
      <c r="F406" s="33"/>
      <c r="G406" s="32"/>
      <c r="H406" s="34"/>
      <c r="I406" s="35">
        <v>0.6</v>
      </c>
      <c r="J406" s="42">
        <f t="shared" si="30"/>
        <v>1.8359999999999999</v>
      </c>
      <c r="K406" s="35">
        <v>1</v>
      </c>
      <c r="L406" s="34">
        <f t="shared" si="31"/>
        <v>3.06</v>
      </c>
      <c r="M406" s="32">
        <v>3</v>
      </c>
      <c r="N406" s="34">
        <f t="shared" si="32"/>
        <v>1.2240000000000002</v>
      </c>
      <c r="O406" s="63">
        <f>+N406*M406*1490000</f>
        <v>5471280.0000000009</v>
      </c>
      <c r="P406" s="52">
        <v>2022</v>
      </c>
      <c r="Q406" s="132" t="s">
        <v>767</v>
      </c>
      <c r="R406" s="32" t="s">
        <v>50</v>
      </c>
    </row>
    <row r="407" spans="1:20" s="133" customFormat="1" ht="25.5" x14ac:dyDescent="0.25">
      <c r="A407" s="131"/>
      <c r="B407" s="30" t="s">
        <v>311</v>
      </c>
      <c r="C407" s="60">
        <v>32417</v>
      </c>
      <c r="D407" s="32" t="s">
        <v>24</v>
      </c>
      <c r="E407" s="33">
        <v>3.34</v>
      </c>
      <c r="F407" s="33"/>
      <c r="G407" s="32"/>
      <c r="H407" s="34"/>
      <c r="I407" s="35">
        <v>0.6</v>
      </c>
      <c r="J407" s="42">
        <f t="shared" si="30"/>
        <v>2.004</v>
      </c>
      <c r="K407" s="35">
        <v>1</v>
      </c>
      <c r="L407" s="34">
        <f t="shared" si="31"/>
        <v>3.34</v>
      </c>
      <c r="M407" s="32">
        <v>1</v>
      </c>
      <c r="N407" s="34">
        <f t="shared" si="32"/>
        <v>1.3359999999999999</v>
      </c>
      <c r="O407" s="63">
        <f>+N407*M407*1490000</f>
        <v>1990639.9999999998</v>
      </c>
      <c r="P407" s="53">
        <v>2022</v>
      </c>
      <c r="Q407" s="132" t="s">
        <v>767</v>
      </c>
      <c r="R407" s="32" t="s">
        <v>38</v>
      </c>
    </row>
    <row r="408" spans="1:20" s="83" customFormat="1" ht="25.5" x14ac:dyDescent="0.25">
      <c r="A408" s="128"/>
      <c r="B408" s="25" t="s">
        <v>311</v>
      </c>
      <c r="C408" s="61">
        <v>32417</v>
      </c>
      <c r="D408" s="24" t="s">
        <v>24</v>
      </c>
      <c r="E408" s="27">
        <v>3.34</v>
      </c>
      <c r="F408" s="27"/>
      <c r="G408" s="24"/>
      <c r="H408" s="28"/>
      <c r="I408" s="29">
        <v>0.7</v>
      </c>
      <c r="J408" s="130">
        <f>I408*(E408+F408+H408)</f>
        <v>2.3379999999999996</v>
      </c>
      <c r="K408" s="29">
        <v>1</v>
      </c>
      <c r="L408" s="28">
        <f>K408*(E408+F408+H408)</f>
        <v>3.34</v>
      </c>
      <c r="M408" s="24">
        <v>5</v>
      </c>
      <c r="N408" s="28">
        <f>+L408-J408</f>
        <v>1.0020000000000002</v>
      </c>
      <c r="O408" s="64">
        <f>+M408*N408*1490000</f>
        <v>7464900.0000000028</v>
      </c>
      <c r="P408" s="53">
        <v>2022</v>
      </c>
      <c r="Q408" s="67" t="s">
        <v>767</v>
      </c>
      <c r="R408" s="24" t="s">
        <v>314</v>
      </c>
    </row>
    <row r="409" spans="1:20" s="83" customFormat="1" ht="25.5" x14ac:dyDescent="0.25">
      <c r="A409" s="128"/>
      <c r="B409" s="25" t="s">
        <v>311</v>
      </c>
      <c r="C409" s="61">
        <v>32418</v>
      </c>
      <c r="D409" s="24" t="s">
        <v>137</v>
      </c>
      <c r="E409" s="27">
        <v>3.34</v>
      </c>
      <c r="F409" s="27"/>
      <c r="G409" s="24"/>
      <c r="H409" s="28"/>
      <c r="I409" s="29">
        <v>0.7</v>
      </c>
      <c r="J409" s="130">
        <f>I409*(E409+F409+H409)</f>
        <v>2.3379999999999996</v>
      </c>
      <c r="K409" s="29">
        <v>1</v>
      </c>
      <c r="L409" s="28">
        <f>K409*(E409+F409+H409)</f>
        <v>3.34</v>
      </c>
      <c r="M409" s="24">
        <v>6</v>
      </c>
      <c r="N409" s="28">
        <f>+L409-J409</f>
        <v>1.0020000000000002</v>
      </c>
      <c r="O409" s="64">
        <f>+M409*N409*1490000</f>
        <v>8957880.0000000019</v>
      </c>
      <c r="P409" s="53">
        <v>2023</v>
      </c>
      <c r="Q409" s="67" t="s">
        <v>767</v>
      </c>
      <c r="R409" s="24" t="s">
        <v>39</v>
      </c>
    </row>
    <row r="410" spans="1:20" s="83" customFormat="1" ht="25.5" x14ac:dyDescent="0.25">
      <c r="A410" s="128"/>
      <c r="B410" s="25" t="s">
        <v>311</v>
      </c>
      <c r="C410" s="61">
        <v>32417</v>
      </c>
      <c r="D410" s="24" t="s">
        <v>24</v>
      </c>
      <c r="E410" s="27">
        <v>3.34</v>
      </c>
      <c r="F410" s="27"/>
      <c r="G410" s="24"/>
      <c r="H410" s="28"/>
      <c r="I410" s="29">
        <v>0.7</v>
      </c>
      <c r="J410" s="130">
        <f>I410*(E410+F410+H410)</f>
        <v>2.3379999999999996</v>
      </c>
      <c r="K410" s="29">
        <v>1</v>
      </c>
      <c r="L410" s="28">
        <f>K410*(E410+F410+H410)</f>
        <v>3.34</v>
      </c>
      <c r="M410" s="24">
        <v>6</v>
      </c>
      <c r="N410" s="28">
        <f>+L410-J410</f>
        <v>1.0020000000000002</v>
      </c>
      <c r="O410" s="64">
        <f>+M410*N410*1800000</f>
        <v>10821600.000000002</v>
      </c>
      <c r="P410" s="53">
        <v>2023</v>
      </c>
      <c r="Q410" s="67" t="s">
        <v>767</v>
      </c>
      <c r="R410" s="24" t="s">
        <v>27</v>
      </c>
    </row>
    <row r="411" spans="1:20" s="138" customFormat="1" ht="27" x14ac:dyDescent="0.25">
      <c r="A411" s="134"/>
      <c r="B411" s="43" t="s">
        <v>315</v>
      </c>
      <c r="C411" s="62"/>
      <c r="D411" s="47"/>
      <c r="E411" s="46"/>
      <c r="F411" s="46"/>
      <c r="G411" s="47"/>
      <c r="H411" s="48"/>
      <c r="I411" s="49"/>
      <c r="J411" s="50"/>
      <c r="K411" s="41"/>
      <c r="L411" s="40"/>
      <c r="M411" s="47">
        <f>SUM(M405:M410)</f>
        <v>24</v>
      </c>
      <c r="N411" s="40"/>
      <c r="O411" s="135">
        <f>SUM(O405:O410)</f>
        <v>39819980.000000007</v>
      </c>
      <c r="P411" s="136"/>
      <c r="Q411" s="140"/>
      <c r="R411" s="38"/>
    </row>
    <row r="412" spans="1:20" s="133" customFormat="1" ht="51.75" customHeight="1" x14ac:dyDescent="0.25">
      <c r="A412" s="131">
        <v>78</v>
      </c>
      <c r="B412" s="30" t="s">
        <v>316</v>
      </c>
      <c r="C412" s="31">
        <v>29989</v>
      </c>
      <c r="D412" s="52" t="s">
        <v>64</v>
      </c>
      <c r="E412" s="33">
        <v>3.66</v>
      </c>
      <c r="F412" s="33"/>
      <c r="G412" s="32"/>
      <c r="H412" s="34"/>
      <c r="I412" s="35">
        <v>0.7</v>
      </c>
      <c r="J412" s="42">
        <f t="shared" si="30"/>
        <v>2.5619999999999998</v>
      </c>
      <c r="K412" s="35">
        <v>1</v>
      </c>
      <c r="L412" s="34">
        <f t="shared" si="31"/>
        <v>3.66</v>
      </c>
      <c r="M412" s="32">
        <v>7</v>
      </c>
      <c r="N412" s="34">
        <f t="shared" si="32"/>
        <v>1.0980000000000003</v>
      </c>
      <c r="O412" s="63">
        <f t="shared" ref="O412:O661" si="33">+N412*M412*1490000</f>
        <v>11452140.000000002</v>
      </c>
      <c r="P412" s="52">
        <v>2022</v>
      </c>
      <c r="Q412" s="132" t="s">
        <v>767</v>
      </c>
      <c r="R412" s="32" t="s">
        <v>317</v>
      </c>
      <c r="T412" s="133" t="s">
        <v>302</v>
      </c>
    </row>
    <row r="413" spans="1:20" s="133" customFormat="1" ht="25.5" x14ac:dyDescent="0.25">
      <c r="A413" s="131"/>
      <c r="B413" s="30" t="s">
        <v>316</v>
      </c>
      <c r="C413" s="31">
        <v>29990</v>
      </c>
      <c r="D413" s="52" t="s">
        <v>24</v>
      </c>
      <c r="E413" s="33">
        <v>3.66</v>
      </c>
      <c r="F413" s="33"/>
      <c r="G413" s="32"/>
      <c r="H413" s="34"/>
      <c r="I413" s="35">
        <v>0.6</v>
      </c>
      <c r="J413" s="42">
        <f t="shared" si="30"/>
        <v>2.1960000000000002</v>
      </c>
      <c r="K413" s="35">
        <v>1</v>
      </c>
      <c r="L413" s="34">
        <f t="shared" si="31"/>
        <v>3.66</v>
      </c>
      <c r="M413" s="32">
        <v>5</v>
      </c>
      <c r="N413" s="34">
        <f t="shared" si="32"/>
        <v>1.464</v>
      </c>
      <c r="O413" s="63">
        <f t="shared" si="33"/>
        <v>10906800</v>
      </c>
      <c r="P413" s="52">
        <v>2022</v>
      </c>
      <c r="Q413" s="132" t="s">
        <v>767</v>
      </c>
      <c r="R413" s="32" t="s">
        <v>314</v>
      </c>
    </row>
    <row r="414" spans="1:20" s="83" customFormat="1" ht="25.5" x14ac:dyDescent="0.25">
      <c r="A414" s="128"/>
      <c r="B414" s="25" t="s">
        <v>316</v>
      </c>
      <c r="C414" s="26">
        <v>29989</v>
      </c>
      <c r="D414" s="53" t="s">
        <v>64</v>
      </c>
      <c r="E414" s="27">
        <v>3.66</v>
      </c>
      <c r="F414" s="27"/>
      <c r="G414" s="24"/>
      <c r="H414" s="28"/>
      <c r="I414" s="29">
        <v>0.6</v>
      </c>
      <c r="J414" s="130">
        <f>I414*(E414+F414+H414)</f>
        <v>2.1960000000000002</v>
      </c>
      <c r="K414" s="29">
        <v>1</v>
      </c>
      <c r="L414" s="28">
        <f>K414*(E414+F414+H414)</f>
        <v>3.66</v>
      </c>
      <c r="M414" s="24">
        <v>6</v>
      </c>
      <c r="N414" s="28">
        <f>+L414-J414</f>
        <v>1.464</v>
      </c>
      <c r="O414" s="64">
        <f>+M414*N414*1490000</f>
        <v>13088159.999999998</v>
      </c>
      <c r="P414" s="53">
        <v>2023</v>
      </c>
      <c r="Q414" s="67" t="s">
        <v>767</v>
      </c>
      <c r="R414" s="24" t="s">
        <v>39</v>
      </c>
    </row>
    <row r="415" spans="1:20" s="83" customFormat="1" ht="25.5" x14ac:dyDescent="0.25">
      <c r="A415" s="128"/>
      <c r="B415" s="25" t="s">
        <v>316</v>
      </c>
      <c r="C415" s="26">
        <v>29989</v>
      </c>
      <c r="D415" s="53" t="s">
        <v>64</v>
      </c>
      <c r="E415" s="27">
        <v>3.66</v>
      </c>
      <c r="F415" s="27"/>
      <c r="G415" s="24"/>
      <c r="H415" s="28"/>
      <c r="I415" s="29">
        <v>0.6</v>
      </c>
      <c r="J415" s="130">
        <f>I415*(E415+F415+H415)</f>
        <v>2.1960000000000002</v>
      </c>
      <c r="K415" s="29">
        <v>1</v>
      </c>
      <c r="L415" s="28">
        <f>K415*(E415+F415+H415)</f>
        <v>3.66</v>
      </c>
      <c r="M415" s="24">
        <v>6</v>
      </c>
      <c r="N415" s="28">
        <f>+L415-J415</f>
        <v>1.464</v>
      </c>
      <c r="O415" s="64">
        <f>+M415*N415*1800000</f>
        <v>15811199.999999998</v>
      </c>
      <c r="P415" s="53">
        <v>2023</v>
      </c>
      <c r="Q415" s="67" t="s">
        <v>767</v>
      </c>
      <c r="R415" s="24" t="s">
        <v>27</v>
      </c>
    </row>
    <row r="416" spans="1:20" s="138" customFormat="1" ht="27" x14ac:dyDescent="0.25">
      <c r="A416" s="134"/>
      <c r="B416" s="43" t="s">
        <v>318</v>
      </c>
      <c r="C416" s="44"/>
      <c r="D416" s="54"/>
      <c r="E416" s="46"/>
      <c r="F416" s="46"/>
      <c r="G416" s="47"/>
      <c r="H416" s="48"/>
      <c r="I416" s="49"/>
      <c r="J416" s="50"/>
      <c r="K416" s="41"/>
      <c r="L416" s="40"/>
      <c r="M416" s="47">
        <f>SUM(M412:M415)</f>
        <v>24</v>
      </c>
      <c r="N416" s="40"/>
      <c r="O416" s="135">
        <f>SUM(O412:O415)</f>
        <v>51258300</v>
      </c>
      <c r="P416" s="136"/>
      <c r="Q416" s="140"/>
      <c r="R416" s="38"/>
    </row>
    <row r="417" spans="1:20" s="133" customFormat="1" ht="64.5" customHeight="1" x14ac:dyDescent="0.25">
      <c r="A417" s="131">
        <v>79</v>
      </c>
      <c r="B417" s="30" t="s">
        <v>319</v>
      </c>
      <c r="C417" s="31">
        <v>32600</v>
      </c>
      <c r="D417" s="32" t="s">
        <v>24</v>
      </c>
      <c r="E417" s="33">
        <v>2.66</v>
      </c>
      <c r="F417" s="33"/>
      <c r="G417" s="32"/>
      <c r="H417" s="34"/>
      <c r="I417" s="35">
        <v>0.6</v>
      </c>
      <c r="J417" s="42">
        <f t="shared" si="30"/>
        <v>1.5960000000000001</v>
      </c>
      <c r="K417" s="35">
        <v>1</v>
      </c>
      <c r="L417" s="34">
        <f t="shared" si="31"/>
        <v>2.66</v>
      </c>
      <c r="M417" s="32">
        <v>6</v>
      </c>
      <c r="N417" s="34">
        <f t="shared" si="32"/>
        <v>1.0640000000000001</v>
      </c>
      <c r="O417" s="63">
        <f>+N417*M417*1490000</f>
        <v>9512160</v>
      </c>
      <c r="P417" s="52">
        <v>2022</v>
      </c>
      <c r="Q417" s="132" t="s">
        <v>767</v>
      </c>
      <c r="R417" s="32" t="s">
        <v>450</v>
      </c>
      <c r="T417" s="133" t="s">
        <v>302</v>
      </c>
    </row>
    <row r="418" spans="1:20" s="133" customFormat="1" ht="25.5" x14ac:dyDescent="0.25">
      <c r="A418" s="131"/>
      <c r="B418" s="30" t="s">
        <v>319</v>
      </c>
      <c r="C418" s="31">
        <v>32600</v>
      </c>
      <c r="D418" s="32" t="s">
        <v>24</v>
      </c>
      <c r="E418" s="33">
        <v>2.72</v>
      </c>
      <c r="F418" s="33"/>
      <c r="G418" s="32"/>
      <c r="H418" s="34"/>
      <c r="I418" s="35">
        <v>0.6</v>
      </c>
      <c r="J418" s="42">
        <f t="shared" si="30"/>
        <v>1.6320000000000001</v>
      </c>
      <c r="K418" s="35">
        <v>1</v>
      </c>
      <c r="L418" s="34">
        <f t="shared" si="31"/>
        <v>2.72</v>
      </c>
      <c r="M418" s="32">
        <v>6</v>
      </c>
      <c r="N418" s="34">
        <f t="shared" si="32"/>
        <v>1.0880000000000001</v>
      </c>
      <c r="O418" s="63">
        <f>+N418*M418*1490000</f>
        <v>9726720</v>
      </c>
      <c r="P418" s="52">
        <v>2022</v>
      </c>
      <c r="Q418" s="132" t="s">
        <v>767</v>
      </c>
      <c r="R418" s="32" t="s">
        <v>38</v>
      </c>
    </row>
    <row r="419" spans="1:20" s="83" customFormat="1" ht="25.5" x14ac:dyDescent="0.25">
      <c r="A419" s="128"/>
      <c r="B419" s="25" t="s">
        <v>319</v>
      </c>
      <c r="C419" s="26">
        <v>32600</v>
      </c>
      <c r="D419" s="24" t="s">
        <v>24</v>
      </c>
      <c r="E419" s="27">
        <v>2.72</v>
      </c>
      <c r="F419" s="27"/>
      <c r="G419" s="24"/>
      <c r="H419" s="28"/>
      <c r="I419" s="29">
        <v>0.6</v>
      </c>
      <c r="J419" s="130">
        <f>I419*(E419+F419+H419)</f>
        <v>1.6320000000000001</v>
      </c>
      <c r="K419" s="29">
        <v>1</v>
      </c>
      <c r="L419" s="28">
        <f>K419*(E419+F419+H419)</f>
        <v>2.72</v>
      </c>
      <c r="M419" s="24">
        <v>6</v>
      </c>
      <c r="N419" s="28">
        <f>+L419-J419</f>
        <v>1.0880000000000001</v>
      </c>
      <c r="O419" s="64">
        <f>+M419*N419*1490000</f>
        <v>9726720</v>
      </c>
      <c r="P419" s="53">
        <v>2023</v>
      </c>
      <c r="Q419" s="67" t="s">
        <v>767</v>
      </c>
      <c r="R419" s="24" t="s">
        <v>39</v>
      </c>
    </row>
    <row r="420" spans="1:20" s="83" customFormat="1" ht="25.5" x14ac:dyDescent="0.25">
      <c r="A420" s="128"/>
      <c r="B420" s="25" t="s">
        <v>319</v>
      </c>
      <c r="C420" s="26">
        <v>32600</v>
      </c>
      <c r="D420" s="24" t="s">
        <v>24</v>
      </c>
      <c r="E420" s="27">
        <v>2.72</v>
      </c>
      <c r="F420" s="27"/>
      <c r="G420" s="24"/>
      <c r="H420" s="28"/>
      <c r="I420" s="29">
        <v>0.6</v>
      </c>
      <c r="J420" s="130">
        <f>I420*(E420+F420+H420)</f>
        <v>1.6320000000000001</v>
      </c>
      <c r="K420" s="29">
        <v>1</v>
      </c>
      <c r="L420" s="28">
        <f>K420*(E420+F420+H420)</f>
        <v>2.72</v>
      </c>
      <c r="M420" s="24">
        <v>6</v>
      </c>
      <c r="N420" s="28">
        <f>+L420-J420</f>
        <v>1.0880000000000001</v>
      </c>
      <c r="O420" s="64">
        <f>+M420*N420*1800000</f>
        <v>11750400</v>
      </c>
      <c r="P420" s="53">
        <v>2023</v>
      </c>
      <c r="Q420" s="67" t="s">
        <v>767</v>
      </c>
      <c r="R420" s="24" t="s">
        <v>27</v>
      </c>
    </row>
    <row r="421" spans="1:20" s="138" customFormat="1" ht="27" x14ac:dyDescent="0.25">
      <c r="A421" s="134"/>
      <c r="B421" s="43" t="s">
        <v>320</v>
      </c>
      <c r="C421" s="44"/>
      <c r="D421" s="47"/>
      <c r="E421" s="46"/>
      <c r="F421" s="46"/>
      <c r="G421" s="47"/>
      <c r="H421" s="48"/>
      <c r="I421" s="49"/>
      <c r="J421" s="50"/>
      <c r="K421" s="41"/>
      <c r="L421" s="40"/>
      <c r="M421" s="47">
        <f>SUM(M417:M420)</f>
        <v>24</v>
      </c>
      <c r="N421" s="40"/>
      <c r="O421" s="135">
        <f>SUM(O417:O420)</f>
        <v>40716000</v>
      </c>
      <c r="P421" s="136"/>
      <c r="Q421" s="140"/>
      <c r="R421" s="38"/>
    </row>
    <row r="422" spans="1:20" s="133" customFormat="1" ht="65.25" customHeight="1" x14ac:dyDescent="0.25">
      <c r="A422" s="131">
        <v>80</v>
      </c>
      <c r="B422" s="30" t="s">
        <v>321</v>
      </c>
      <c r="C422" s="31">
        <v>30128</v>
      </c>
      <c r="D422" s="52" t="s">
        <v>24</v>
      </c>
      <c r="E422" s="33">
        <v>3.26</v>
      </c>
      <c r="F422" s="33"/>
      <c r="G422" s="32"/>
      <c r="H422" s="34"/>
      <c r="I422" s="35">
        <v>0.4</v>
      </c>
      <c r="J422" s="42">
        <f t="shared" ref="J422:J425" si="34">I422*(E422+F422+H422)</f>
        <v>1.304</v>
      </c>
      <c r="K422" s="35">
        <v>1</v>
      </c>
      <c r="L422" s="34">
        <f t="shared" ref="L422:L425" si="35">K422*(E422+F422+H422)</f>
        <v>3.26</v>
      </c>
      <c r="M422" s="32">
        <v>6</v>
      </c>
      <c r="N422" s="34">
        <f t="shared" ref="N422:N425" si="36">+L422-J422</f>
        <v>1.9559999999999997</v>
      </c>
      <c r="O422" s="63">
        <f>+N422*M422*1490000</f>
        <v>17486640</v>
      </c>
      <c r="P422" s="52">
        <v>2022</v>
      </c>
      <c r="Q422" s="132" t="s">
        <v>195</v>
      </c>
      <c r="R422" s="32" t="s">
        <v>450</v>
      </c>
      <c r="T422" s="133" t="s">
        <v>322</v>
      </c>
    </row>
    <row r="423" spans="1:20" s="133" customFormat="1" ht="38.25" x14ac:dyDescent="0.25">
      <c r="A423" s="131"/>
      <c r="B423" s="30" t="s">
        <v>321</v>
      </c>
      <c r="C423" s="31">
        <v>30128</v>
      </c>
      <c r="D423" s="52" t="s">
        <v>24</v>
      </c>
      <c r="E423" s="33">
        <v>3.34</v>
      </c>
      <c r="F423" s="33"/>
      <c r="G423" s="32"/>
      <c r="H423" s="34"/>
      <c r="I423" s="35">
        <v>0.4</v>
      </c>
      <c r="J423" s="42">
        <f t="shared" si="34"/>
        <v>1.3360000000000001</v>
      </c>
      <c r="K423" s="35">
        <v>1</v>
      </c>
      <c r="L423" s="34">
        <f t="shared" si="35"/>
        <v>3.34</v>
      </c>
      <c r="M423" s="32">
        <v>6</v>
      </c>
      <c r="N423" s="34">
        <f t="shared" si="36"/>
        <v>2.0039999999999996</v>
      </c>
      <c r="O423" s="63">
        <f>+N423*M423*1490000</f>
        <v>17915759.999999996</v>
      </c>
      <c r="P423" s="53">
        <v>2022</v>
      </c>
      <c r="Q423" s="132" t="s">
        <v>195</v>
      </c>
      <c r="R423" s="32" t="s">
        <v>323</v>
      </c>
    </row>
    <row r="424" spans="1:20" s="139" customFormat="1" ht="38.25" x14ac:dyDescent="0.25">
      <c r="A424" s="128"/>
      <c r="B424" s="17" t="s">
        <v>321</v>
      </c>
      <c r="C424" s="18">
        <v>30128</v>
      </c>
      <c r="D424" s="51" t="s">
        <v>24</v>
      </c>
      <c r="E424" s="20">
        <v>3.34</v>
      </c>
      <c r="F424" s="20"/>
      <c r="G424" s="19"/>
      <c r="H424" s="21"/>
      <c r="I424" s="22">
        <v>0.6</v>
      </c>
      <c r="J424" s="23">
        <f t="shared" si="34"/>
        <v>2.004</v>
      </c>
      <c r="K424" s="22">
        <v>1</v>
      </c>
      <c r="L424" s="21">
        <f t="shared" si="35"/>
        <v>3.34</v>
      </c>
      <c r="M424" s="19">
        <v>6</v>
      </c>
      <c r="N424" s="28">
        <f t="shared" si="36"/>
        <v>1.3359999999999999</v>
      </c>
      <c r="O424" s="64">
        <f>+M424*N424*1490000</f>
        <v>11943839.999999998</v>
      </c>
      <c r="P424" s="53">
        <v>2023</v>
      </c>
      <c r="Q424" s="67" t="s">
        <v>767</v>
      </c>
      <c r="R424" s="19" t="s">
        <v>324</v>
      </c>
    </row>
    <row r="425" spans="1:20" s="139" customFormat="1" ht="25.5" x14ac:dyDescent="0.25">
      <c r="A425" s="128"/>
      <c r="B425" s="17" t="s">
        <v>321</v>
      </c>
      <c r="C425" s="18">
        <v>30128</v>
      </c>
      <c r="D425" s="51" t="s">
        <v>24</v>
      </c>
      <c r="E425" s="20">
        <v>3.34</v>
      </c>
      <c r="F425" s="20"/>
      <c r="G425" s="19"/>
      <c r="H425" s="21"/>
      <c r="I425" s="22">
        <v>0.6</v>
      </c>
      <c r="J425" s="23">
        <f t="shared" si="34"/>
        <v>2.004</v>
      </c>
      <c r="K425" s="22">
        <v>1</v>
      </c>
      <c r="L425" s="21">
        <f t="shared" si="35"/>
        <v>3.34</v>
      </c>
      <c r="M425" s="19">
        <v>6</v>
      </c>
      <c r="N425" s="28">
        <f t="shared" si="36"/>
        <v>1.3359999999999999</v>
      </c>
      <c r="O425" s="64">
        <f>+M425*N425*1800000</f>
        <v>14428799.999999996</v>
      </c>
      <c r="P425" s="53">
        <v>2023</v>
      </c>
      <c r="Q425" s="67" t="s">
        <v>767</v>
      </c>
      <c r="R425" s="19" t="s">
        <v>27</v>
      </c>
    </row>
    <row r="426" spans="1:20" s="138" customFormat="1" ht="27" x14ac:dyDescent="0.25">
      <c r="A426" s="134"/>
      <c r="B426" s="43" t="s">
        <v>325</v>
      </c>
      <c r="C426" s="44"/>
      <c r="D426" s="54"/>
      <c r="E426" s="46"/>
      <c r="F426" s="46"/>
      <c r="G426" s="47"/>
      <c r="H426" s="48"/>
      <c r="I426" s="49"/>
      <c r="J426" s="50"/>
      <c r="K426" s="41"/>
      <c r="L426" s="40"/>
      <c r="M426" s="47">
        <f>SUM(M422:M425)</f>
        <v>24</v>
      </c>
      <c r="N426" s="40"/>
      <c r="O426" s="135">
        <f>SUM(O422:O425)</f>
        <v>61775040</v>
      </c>
      <c r="P426" s="136"/>
      <c r="Q426" s="140"/>
      <c r="R426" s="38"/>
    </row>
    <row r="427" spans="1:20" s="83" customFormat="1" ht="25.5" x14ac:dyDescent="0.25">
      <c r="A427" s="128">
        <v>81</v>
      </c>
      <c r="B427" s="17" t="s">
        <v>326</v>
      </c>
      <c r="C427" s="18">
        <v>24643</v>
      </c>
      <c r="D427" s="21" t="s">
        <v>90</v>
      </c>
      <c r="E427" s="20">
        <v>5.08</v>
      </c>
      <c r="F427" s="20">
        <v>0.5</v>
      </c>
      <c r="G427" s="19"/>
      <c r="H427" s="34"/>
      <c r="I427" s="22">
        <v>0.4</v>
      </c>
      <c r="J427" s="23">
        <f t="shared" si="30"/>
        <v>2.2320000000000002</v>
      </c>
      <c r="K427" s="29">
        <v>1</v>
      </c>
      <c r="L427" s="28">
        <f t="shared" si="31"/>
        <v>5.58</v>
      </c>
      <c r="M427" s="19">
        <v>4</v>
      </c>
      <c r="N427" s="28">
        <f t="shared" si="32"/>
        <v>3.3479999999999999</v>
      </c>
      <c r="O427" s="64">
        <f>+N427*M427*1490000</f>
        <v>19954080</v>
      </c>
      <c r="P427" s="53">
        <v>2022</v>
      </c>
      <c r="Q427" s="129" t="s">
        <v>774</v>
      </c>
      <c r="R427" s="24"/>
    </row>
    <row r="428" spans="1:20" s="133" customFormat="1" ht="25.5" x14ac:dyDescent="0.25">
      <c r="A428" s="131"/>
      <c r="B428" s="30" t="s">
        <v>326</v>
      </c>
      <c r="C428" s="31">
        <v>24643</v>
      </c>
      <c r="D428" s="34" t="s">
        <v>90</v>
      </c>
      <c r="E428" s="33">
        <f>5.08+0.34</f>
        <v>5.42</v>
      </c>
      <c r="F428" s="33">
        <v>0.5</v>
      </c>
      <c r="G428" s="32"/>
      <c r="H428" s="34"/>
      <c r="I428" s="35">
        <v>0.4</v>
      </c>
      <c r="J428" s="42">
        <f t="shared" si="30"/>
        <v>2.3679999999999999</v>
      </c>
      <c r="K428" s="35">
        <v>1</v>
      </c>
      <c r="L428" s="34">
        <f t="shared" si="31"/>
        <v>5.92</v>
      </c>
      <c r="M428" s="32">
        <v>8</v>
      </c>
      <c r="N428" s="34">
        <f t="shared" si="32"/>
        <v>3.552</v>
      </c>
      <c r="O428" s="63">
        <f>+N428*M428*1490000</f>
        <v>42339840</v>
      </c>
      <c r="P428" s="53">
        <v>2022</v>
      </c>
      <c r="Q428" s="129" t="s">
        <v>774</v>
      </c>
      <c r="R428" s="32" t="s">
        <v>327</v>
      </c>
    </row>
    <row r="429" spans="1:20" s="133" customFormat="1" ht="51" x14ac:dyDescent="0.25">
      <c r="A429" s="131"/>
      <c r="B429" s="30" t="s">
        <v>326</v>
      </c>
      <c r="C429" s="31">
        <v>24643</v>
      </c>
      <c r="D429" s="34" t="s">
        <v>90</v>
      </c>
      <c r="E429" s="33">
        <f>5.08+0.34</f>
        <v>5.42</v>
      </c>
      <c r="F429" s="33">
        <v>0.5</v>
      </c>
      <c r="G429" s="32"/>
      <c r="H429" s="34"/>
      <c r="I429" s="35">
        <v>0.4</v>
      </c>
      <c r="J429" s="42">
        <f>I429*(E429+F429+H429)</f>
        <v>2.3679999999999999</v>
      </c>
      <c r="K429" s="35">
        <v>1</v>
      </c>
      <c r="L429" s="34">
        <f>K429*(E429+F429+H429)</f>
        <v>5.92</v>
      </c>
      <c r="M429" s="32">
        <v>6</v>
      </c>
      <c r="N429" s="34">
        <f>+L429-J429</f>
        <v>3.552</v>
      </c>
      <c r="O429" s="63">
        <f>+M429*N429*1490000</f>
        <v>31754880</v>
      </c>
      <c r="P429" s="52">
        <v>2023</v>
      </c>
      <c r="Q429" s="129" t="s">
        <v>774</v>
      </c>
      <c r="R429" s="32" t="s">
        <v>328</v>
      </c>
    </row>
    <row r="430" spans="1:20" s="138" customFormat="1" ht="40.5" x14ac:dyDescent="0.25">
      <c r="A430" s="134"/>
      <c r="B430" s="43" t="s">
        <v>329</v>
      </c>
      <c r="C430" s="44"/>
      <c r="D430" s="45"/>
      <c r="E430" s="46"/>
      <c r="F430" s="46"/>
      <c r="G430" s="47"/>
      <c r="H430" s="48"/>
      <c r="I430" s="49"/>
      <c r="J430" s="50"/>
      <c r="K430" s="41"/>
      <c r="L430" s="40"/>
      <c r="M430" s="47">
        <f>SUM(M427:M429)</f>
        <v>18</v>
      </c>
      <c r="N430" s="40"/>
      <c r="O430" s="135">
        <f>SUM(O427:O429)</f>
        <v>94048800</v>
      </c>
      <c r="P430" s="136"/>
      <c r="Q430" s="140"/>
      <c r="R430" s="38"/>
    </row>
    <row r="431" spans="1:20" s="83" customFormat="1" ht="25.5" x14ac:dyDescent="0.25">
      <c r="A431" s="128">
        <v>82</v>
      </c>
      <c r="B431" s="17" t="s">
        <v>330</v>
      </c>
      <c r="C431" s="18">
        <v>31262</v>
      </c>
      <c r="D431" s="21" t="s">
        <v>102</v>
      </c>
      <c r="E431" s="20">
        <v>3</v>
      </c>
      <c r="F431" s="20">
        <v>0.4</v>
      </c>
      <c r="G431" s="19"/>
      <c r="H431" s="34"/>
      <c r="I431" s="22">
        <v>0.4</v>
      </c>
      <c r="J431" s="23">
        <f t="shared" si="30"/>
        <v>1.36</v>
      </c>
      <c r="K431" s="29">
        <v>1</v>
      </c>
      <c r="L431" s="28">
        <f t="shared" si="31"/>
        <v>3.4</v>
      </c>
      <c r="M431" s="19">
        <v>3</v>
      </c>
      <c r="N431" s="28">
        <f t="shared" si="32"/>
        <v>2.04</v>
      </c>
      <c r="O431" s="64">
        <f>+N431*M431*1490000</f>
        <v>9118800</v>
      </c>
      <c r="P431" s="53">
        <v>2022</v>
      </c>
      <c r="Q431" s="129" t="s">
        <v>774</v>
      </c>
      <c r="R431" s="24"/>
    </row>
    <row r="432" spans="1:20" s="133" customFormat="1" ht="25.5" x14ac:dyDescent="0.25">
      <c r="A432" s="131"/>
      <c r="B432" s="30" t="s">
        <v>330</v>
      </c>
      <c r="C432" s="31">
        <v>31262</v>
      </c>
      <c r="D432" s="34" t="s">
        <v>102</v>
      </c>
      <c r="E432" s="33">
        <v>3.33</v>
      </c>
      <c r="F432" s="33">
        <v>0.4</v>
      </c>
      <c r="G432" s="32"/>
      <c r="H432" s="34"/>
      <c r="I432" s="35">
        <v>0.4</v>
      </c>
      <c r="J432" s="42">
        <f t="shared" si="30"/>
        <v>1.492</v>
      </c>
      <c r="K432" s="35">
        <v>1</v>
      </c>
      <c r="L432" s="34">
        <f t="shared" si="31"/>
        <v>3.73</v>
      </c>
      <c r="M432" s="32">
        <v>9</v>
      </c>
      <c r="N432" s="34">
        <f t="shared" si="32"/>
        <v>2.238</v>
      </c>
      <c r="O432" s="63">
        <f>+N432*M432*1490000</f>
        <v>30011580</v>
      </c>
      <c r="P432" s="52">
        <v>2022</v>
      </c>
      <c r="Q432" s="129" t="s">
        <v>774</v>
      </c>
      <c r="R432" s="32" t="s">
        <v>50</v>
      </c>
    </row>
    <row r="433" spans="1:18" s="83" customFormat="1" ht="25.5" x14ac:dyDescent="0.25">
      <c r="A433" s="128"/>
      <c r="B433" s="25" t="s">
        <v>330</v>
      </c>
      <c r="C433" s="26">
        <v>31262</v>
      </c>
      <c r="D433" s="28" t="s">
        <v>102</v>
      </c>
      <c r="E433" s="27">
        <v>3.33</v>
      </c>
      <c r="F433" s="27">
        <v>0.4</v>
      </c>
      <c r="G433" s="24"/>
      <c r="H433" s="28"/>
      <c r="I433" s="29">
        <v>0.4</v>
      </c>
      <c r="J433" s="130">
        <f>I433*(E433+F433+H433)</f>
        <v>1.492</v>
      </c>
      <c r="K433" s="29">
        <v>1</v>
      </c>
      <c r="L433" s="28">
        <f>K433*(E433+F433+H433)</f>
        <v>3.73</v>
      </c>
      <c r="M433" s="24">
        <v>6</v>
      </c>
      <c r="N433" s="28">
        <f>+L433-J433</f>
        <v>2.238</v>
      </c>
      <c r="O433" s="64">
        <f>+M433*N433*1490000</f>
        <v>20007720</v>
      </c>
      <c r="P433" s="53">
        <v>2023</v>
      </c>
      <c r="Q433" s="129" t="s">
        <v>774</v>
      </c>
      <c r="R433" s="24" t="s">
        <v>39</v>
      </c>
    </row>
    <row r="434" spans="1:18" s="83" customFormat="1" ht="25.5" x14ac:dyDescent="0.25">
      <c r="A434" s="128"/>
      <c r="B434" s="25" t="s">
        <v>330</v>
      </c>
      <c r="C434" s="26">
        <v>31262</v>
      </c>
      <c r="D434" s="28" t="s">
        <v>102</v>
      </c>
      <c r="E434" s="27">
        <v>3.33</v>
      </c>
      <c r="F434" s="27">
        <v>0.4</v>
      </c>
      <c r="G434" s="24"/>
      <c r="H434" s="28"/>
      <c r="I434" s="29">
        <v>0.4</v>
      </c>
      <c r="J434" s="130">
        <f>I434*(E434+F434+H434)</f>
        <v>1.492</v>
      </c>
      <c r="K434" s="29">
        <v>1</v>
      </c>
      <c r="L434" s="28">
        <f>K434*(E434+F434+H434)</f>
        <v>3.73</v>
      </c>
      <c r="M434" s="24">
        <v>6</v>
      </c>
      <c r="N434" s="28">
        <f>+L434-J434</f>
        <v>2.238</v>
      </c>
      <c r="O434" s="64">
        <f>+M434*N434*1800000</f>
        <v>24170400</v>
      </c>
      <c r="P434" s="53">
        <v>2023</v>
      </c>
      <c r="Q434" s="129" t="s">
        <v>774</v>
      </c>
      <c r="R434" s="24" t="s">
        <v>27</v>
      </c>
    </row>
    <row r="435" spans="1:18" s="138" customFormat="1" ht="27" x14ac:dyDescent="0.25">
      <c r="A435" s="134"/>
      <c r="B435" s="43" t="s">
        <v>331</v>
      </c>
      <c r="C435" s="44"/>
      <c r="D435" s="45"/>
      <c r="E435" s="46"/>
      <c r="F435" s="46"/>
      <c r="G435" s="47"/>
      <c r="H435" s="48"/>
      <c r="I435" s="49"/>
      <c r="J435" s="50"/>
      <c r="K435" s="41"/>
      <c r="L435" s="40"/>
      <c r="M435" s="47">
        <f>SUM(M431:M434)</f>
        <v>24</v>
      </c>
      <c r="N435" s="40"/>
      <c r="O435" s="135">
        <f>SUM(O431:O434)</f>
        <v>83308500</v>
      </c>
      <c r="P435" s="136"/>
      <c r="Q435" s="140"/>
      <c r="R435" s="38"/>
    </row>
    <row r="436" spans="1:18" s="139" customFormat="1" ht="25.5" x14ac:dyDescent="0.25">
      <c r="A436" s="141">
        <v>83</v>
      </c>
      <c r="B436" s="17" t="s">
        <v>332</v>
      </c>
      <c r="C436" s="59">
        <v>31305</v>
      </c>
      <c r="D436" s="51" t="s">
        <v>102</v>
      </c>
      <c r="E436" s="20">
        <v>3</v>
      </c>
      <c r="F436" s="20"/>
      <c r="G436" s="19"/>
      <c r="H436" s="21"/>
      <c r="I436" s="22">
        <v>0.4</v>
      </c>
      <c r="J436" s="23">
        <f t="shared" si="30"/>
        <v>1.2000000000000002</v>
      </c>
      <c r="K436" s="22">
        <v>1</v>
      </c>
      <c r="L436" s="21">
        <f t="shared" si="31"/>
        <v>3</v>
      </c>
      <c r="M436" s="19">
        <v>8</v>
      </c>
      <c r="N436" s="21">
        <f t="shared" si="32"/>
        <v>1.7999999999999998</v>
      </c>
      <c r="O436" s="66">
        <f>+N436*M436*1490000</f>
        <v>21455999.999999996</v>
      </c>
      <c r="P436" s="51">
        <v>2022</v>
      </c>
      <c r="Q436" s="129" t="s">
        <v>774</v>
      </c>
      <c r="R436" s="19"/>
    </row>
    <row r="437" spans="1:18" s="133" customFormat="1" ht="25.5" x14ac:dyDescent="0.25">
      <c r="A437" s="131"/>
      <c r="B437" s="30" t="s">
        <v>332</v>
      </c>
      <c r="C437" s="60">
        <v>31305</v>
      </c>
      <c r="D437" s="52" t="s">
        <v>102</v>
      </c>
      <c r="E437" s="33">
        <v>3.33</v>
      </c>
      <c r="F437" s="33"/>
      <c r="G437" s="32"/>
      <c r="H437" s="34"/>
      <c r="I437" s="35">
        <v>0.4</v>
      </c>
      <c r="J437" s="42">
        <f t="shared" si="30"/>
        <v>1.3320000000000001</v>
      </c>
      <c r="K437" s="35">
        <v>1</v>
      </c>
      <c r="L437" s="34">
        <f t="shared" si="31"/>
        <v>3.33</v>
      </c>
      <c r="M437" s="32">
        <v>4</v>
      </c>
      <c r="N437" s="34">
        <f t="shared" si="32"/>
        <v>1.998</v>
      </c>
      <c r="O437" s="63">
        <f>+N437*M437*1490000</f>
        <v>11908080</v>
      </c>
      <c r="P437" s="52">
        <v>2022</v>
      </c>
      <c r="Q437" s="129" t="s">
        <v>774</v>
      </c>
      <c r="R437" s="32" t="s">
        <v>333</v>
      </c>
    </row>
    <row r="438" spans="1:18" s="83" customFormat="1" ht="25.5" x14ac:dyDescent="0.25">
      <c r="A438" s="128"/>
      <c r="B438" s="25" t="s">
        <v>332</v>
      </c>
      <c r="C438" s="61">
        <v>31305</v>
      </c>
      <c r="D438" s="53" t="s">
        <v>102</v>
      </c>
      <c r="E438" s="27">
        <v>3.33</v>
      </c>
      <c r="F438" s="27"/>
      <c r="G438" s="24"/>
      <c r="H438" s="28"/>
      <c r="I438" s="29">
        <v>0.4</v>
      </c>
      <c r="J438" s="130">
        <f>I438*(E438+F438+H438)</f>
        <v>1.3320000000000001</v>
      </c>
      <c r="K438" s="29">
        <v>1</v>
      </c>
      <c r="L438" s="28">
        <f>K438*(E438+F438+H438)</f>
        <v>3.33</v>
      </c>
      <c r="M438" s="24">
        <v>6</v>
      </c>
      <c r="N438" s="28">
        <f>+L438-J438</f>
        <v>1.998</v>
      </c>
      <c r="O438" s="64">
        <f>+M438*N438*1490000</f>
        <v>17862120</v>
      </c>
      <c r="P438" s="53">
        <v>2023</v>
      </c>
      <c r="Q438" s="129" t="s">
        <v>774</v>
      </c>
      <c r="R438" s="24" t="s">
        <v>39</v>
      </c>
    </row>
    <row r="439" spans="1:18" s="83" customFormat="1" ht="25.5" x14ac:dyDescent="0.25">
      <c r="A439" s="128"/>
      <c r="B439" s="25" t="s">
        <v>332</v>
      </c>
      <c r="C439" s="61">
        <v>31305</v>
      </c>
      <c r="D439" s="53" t="s">
        <v>102</v>
      </c>
      <c r="E439" s="27">
        <v>3.33</v>
      </c>
      <c r="F439" s="27"/>
      <c r="G439" s="24"/>
      <c r="H439" s="28"/>
      <c r="I439" s="29">
        <v>0.4</v>
      </c>
      <c r="J439" s="130">
        <f>I439*(E439+F439+H439)</f>
        <v>1.3320000000000001</v>
      </c>
      <c r="K439" s="29">
        <v>1</v>
      </c>
      <c r="L439" s="28">
        <f>K439*(E439+F439+H439)</f>
        <v>3.33</v>
      </c>
      <c r="M439" s="24">
        <v>6</v>
      </c>
      <c r="N439" s="28">
        <f>+L439-J439</f>
        <v>1.998</v>
      </c>
      <c r="O439" s="64">
        <f>+M439*N439*1800000</f>
        <v>21578400</v>
      </c>
      <c r="P439" s="53">
        <v>2023</v>
      </c>
      <c r="Q439" s="129" t="s">
        <v>774</v>
      </c>
      <c r="R439" s="67" t="s">
        <v>27</v>
      </c>
    </row>
    <row r="440" spans="1:18" s="143" customFormat="1" ht="27" x14ac:dyDescent="0.25">
      <c r="A440" s="142"/>
      <c r="B440" s="43" t="s">
        <v>334</v>
      </c>
      <c r="C440" s="62"/>
      <c r="D440" s="54"/>
      <c r="E440" s="46"/>
      <c r="F440" s="46"/>
      <c r="G440" s="47"/>
      <c r="H440" s="45"/>
      <c r="I440" s="49"/>
      <c r="J440" s="50"/>
      <c r="K440" s="49"/>
      <c r="L440" s="45"/>
      <c r="M440" s="47">
        <f>SUM(M436:M439)</f>
        <v>24</v>
      </c>
      <c r="N440" s="45"/>
      <c r="O440" s="65">
        <f>SUM(O436:O439)</f>
        <v>72804600</v>
      </c>
      <c r="P440" s="54"/>
      <c r="Q440" s="140"/>
      <c r="R440" s="47"/>
    </row>
    <row r="441" spans="1:18" s="83" customFormat="1" ht="25.5" x14ac:dyDescent="0.25">
      <c r="A441" s="128">
        <v>84</v>
      </c>
      <c r="B441" s="17" t="s">
        <v>335</v>
      </c>
      <c r="C441" s="18">
        <v>30638</v>
      </c>
      <c r="D441" s="51" t="s">
        <v>102</v>
      </c>
      <c r="E441" s="20">
        <v>3</v>
      </c>
      <c r="F441" s="20"/>
      <c r="G441" s="19"/>
      <c r="H441" s="34"/>
      <c r="I441" s="22">
        <v>0.4</v>
      </c>
      <c r="J441" s="23">
        <f t="shared" si="30"/>
        <v>1.2000000000000002</v>
      </c>
      <c r="K441" s="29">
        <v>1</v>
      </c>
      <c r="L441" s="28">
        <f t="shared" si="31"/>
        <v>3</v>
      </c>
      <c r="M441" s="19">
        <v>12</v>
      </c>
      <c r="N441" s="28">
        <f t="shared" si="32"/>
        <v>1.7999999999999998</v>
      </c>
      <c r="O441" s="64">
        <f>+N441*M441*1490000</f>
        <v>32183999.999999996</v>
      </c>
      <c r="P441" s="53">
        <v>2022</v>
      </c>
      <c r="Q441" s="129" t="s">
        <v>774</v>
      </c>
      <c r="R441" s="24"/>
    </row>
    <row r="442" spans="1:18" s="133" customFormat="1" ht="38.25" x14ac:dyDescent="0.25">
      <c r="A442" s="131"/>
      <c r="B442" s="30" t="s">
        <v>335</v>
      </c>
      <c r="C442" s="31">
        <v>30638</v>
      </c>
      <c r="D442" s="52" t="s">
        <v>102</v>
      </c>
      <c r="E442" s="33">
        <v>3.33</v>
      </c>
      <c r="F442" s="33"/>
      <c r="G442" s="32"/>
      <c r="H442" s="34"/>
      <c r="I442" s="35">
        <v>0.4</v>
      </c>
      <c r="J442" s="42">
        <f>I442*(E442+F442+H442)</f>
        <v>1.3320000000000001</v>
      </c>
      <c r="K442" s="35">
        <v>1</v>
      </c>
      <c r="L442" s="34">
        <f>K442*(E442+F442+H442)</f>
        <v>3.33</v>
      </c>
      <c r="M442" s="32">
        <v>6</v>
      </c>
      <c r="N442" s="34">
        <f>+L442-J442</f>
        <v>1.998</v>
      </c>
      <c r="O442" s="63">
        <f>+M442*N442*1490000</f>
        <v>17862120</v>
      </c>
      <c r="P442" s="52">
        <v>2023</v>
      </c>
      <c r="Q442" s="129" t="s">
        <v>774</v>
      </c>
      <c r="R442" s="32" t="s">
        <v>336</v>
      </c>
    </row>
    <row r="443" spans="1:18" s="139" customFormat="1" ht="25.5" x14ac:dyDescent="0.25">
      <c r="A443" s="141"/>
      <c r="B443" s="17" t="s">
        <v>335</v>
      </c>
      <c r="C443" s="18">
        <v>30638</v>
      </c>
      <c r="D443" s="51" t="s">
        <v>102</v>
      </c>
      <c r="E443" s="20">
        <v>3.33</v>
      </c>
      <c r="F443" s="20"/>
      <c r="G443" s="19"/>
      <c r="H443" s="21"/>
      <c r="I443" s="22">
        <v>0.4</v>
      </c>
      <c r="J443" s="23">
        <f>I443*(E443+F443+H443)</f>
        <v>1.3320000000000001</v>
      </c>
      <c r="K443" s="22">
        <v>1</v>
      </c>
      <c r="L443" s="21">
        <f>K443*(E443+F443+H443)</f>
        <v>3.33</v>
      </c>
      <c r="M443" s="19">
        <v>6</v>
      </c>
      <c r="N443" s="21">
        <f>+L443-J443</f>
        <v>1.998</v>
      </c>
      <c r="O443" s="66">
        <f>+M443*N443*1800000</f>
        <v>21578400</v>
      </c>
      <c r="P443" s="51">
        <v>2023</v>
      </c>
      <c r="Q443" s="129" t="s">
        <v>774</v>
      </c>
      <c r="R443" s="24" t="s">
        <v>27</v>
      </c>
    </row>
    <row r="444" spans="1:18" s="138" customFormat="1" ht="27" x14ac:dyDescent="0.25">
      <c r="A444" s="134"/>
      <c r="B444" s="43" t="s">
        <v>337</v>
      </c>
      <c r="C444" s="44"/>
      <c r="D444" s="54"/>
      <c r="E444" s="46"/>
      <c r="F444" s="46"/>
      <c r="G444" s="47"/>
      <c r="H444" s="48"/>
      <c r="I444" s="49"/>
      <c r="J444" s="50"/>
      <c r="K444" s="41"/>
      <c r="L444" s="40"/>
      <c r="M444" s="47">
        <f>SUM(M441:M443)</f>
        <v>24</v>
      </c>
      <c r="N444" s="40"/>
      <c r="O444" s="135">
        <f>SUM(O441:O443)</f>
        <v>71624520</v>
      </c>
      <c r="P444" s="136"/>
      <c r="Q444" s="140"/>
      <c r="R444" s="38"/>
    </row>
    <row r="445" spans="1:18" s="83" customFormat="1" ht="25.5" x14ac:dyDescent="0.25">
      <c r="A445" s="128">
        <v>85</v>
      </c>
      <c r="B445" s="17" t="s">
        <v>338</v>
      </c>
      <c r="C445" s="18">
        <v>31338</v>
      </c>
      <c r="D445" s="51" t="s">
        <v>102</v>
      </c>
      <c r="E445" s="20">
        <v>3</v>
      </c>
      <c r="F445" s="20"/>
      <c r="G445" s="19"/>
      <c r="H445" s="34"/>
      <c r="I445" s="22">
        <v>0.4</v>
      </c>
      <c r="J445" s="23">
        <f t="shared" si="30"/>
        <v>1.2000000000000002</v>
      </c>
      <c r="K445" s="29">
        <v>1</v>
      </c>
      <c r="L445" s="28">
        <f t="shared" si="31"/>
        <v>3</v>
      </c>
      <c r="M445" s="19">
        <v>12</v>
      </c>
      <c r="N445" s="28">
        <f t="shared" si="32"/>
        <v>1.7999999999999998</v>
      </c>
      <c r="O445" s="64">
        <f>+N445*M445*1490000</f>
        <v>32183999.999999996</v>
      </c>
      <c r="P445" s="53">
        <v>2022</v>
      </c>
      <c r="Q445" s="129" t="s">
        <v>774</v>
      </c>
      <c r="R445" s="24"/>
    </row>
    <row r="446" spans="1:18" s="83" customFormat="1" ht="25.5" x14ac:dyDescent="0.25">
      <c r="A446" s="128"/>
      <c r="B446" s="25" t="s">
        <v>338</v>
      </c>
      <c r="C446" s="26">
        <v>31338</v>
      </c>
      <c r="D446" s="53" t="s">
        <v>102</v>
      </c>
      <c r="E446" s="27">
        <v>3</v>
      </c>
      <c r="F446" s="27"/>
      <c r="G446" s="24"/>
      <c r="H446" s="28"/>
      <c r="I446" s="29">
        <v>0.4</v>
      </c>
      <c r="J446" s="130">
        <f>I446*(E446+F446+H446)</f>
        <v>1.2000000000000002</v>
      </c>
      <c r="K446" s="29">
        <v>1</v>
      </c>
      <c r="L446" s="28">
        <f>K446*(E446+F446+H446)</f>
        <v>3</v>
      </c>
      <c r="M446" s="24">
        <v>6</v>
      </c>
      <c r="N446" s="28">
        <f>+L446-J446</f>
        <v>1.7999999999999998</v>
      </c>
      <c r="O446" s="64">
        <f>+M446*N446*1490000</f>
        <v>16091999.999999998</v>
      </c>
      <c r="P446" s="53">
        <v>2023</v>
      </c>
      <c r="Q446" s="129" t="s">
        <v>774</v>
      </c>
      <c r="R446" s="24" t="s">
        <v>39</v>
      </c>
    </row>
    <row r="447" spans="1:18" s="83" customFormat="1" ht="25.5" x14ac:dyDescent="0.25">
      <c r="A447" s="128"/>
      <c r="B447" s="25" t="s">
        <v>338</v>
      </c>
      <c r="C447" s="26">
        <v>31338</v>
      </c>
      <c r="D447" s="53" t="s">
        <v>102</v>
      </c>
      <c r="E447" s="27">
        <v>3</v>
      </c>
      <c r="F447" s="27"/>
      <c r="G447" s="24"/>
      <c r="H447" s="28"/>
      <c r="I447" s="29">
        <v>0.4</v>
      </c>
      <c r="J447" s="130">
        <f>I447*(E447+F447+H447)</f>
        <v>1.2000000000000002</v>
      </c>
      <c r="K447" s="29">
        <v>1</v>
      </c>
      <c r="L447" s="28">
        <f>K447*(E447+F447+H447)</f>
        <v>3</v>
      </c>
      <c r="M447" s="24">
        <v>6</v>
      </c>
      <c r="N447" s="28">
        <f>+L447-J447</f>
        <v>1.7999999999999998</v>
      </c>
      <c r="O447" s="64">
        <f>+M447*N447*1800000</f>
        <v>19439999.999999996</v>
      </c>
      <c r="P447" s="53">
        <v>2023</v>
      </c>
      <c r="Q447" s="129" t="s">
        <v>774</v>
      </c>
      <c r="R447" s="24" t="s">
        <v>27</v>
      </c>
    </row>
    <row r="448" spans="1:18" s="138" customFormat="1" ht="27" x14ac:dyDescent="0.25">
      <c r="A448" s="134"/>
      <c r="B448" s="43" t="s">
        <v>339</v>
      </c>
      <c r="C448" s="44"/>
      <c r="D448" s="54"/>
      <c r="E448" s="46"/>
      <c r="F448" s="46"/>
      <c r="G448" s="47"/>
      <c r="H448" s="48"/>
      <c r="I448" s="49"/>
      <c r="J448" s="50"/>
      <c r="K448" s="41"/>
      <c r="L448" s="40"/>
      <c r="M448" s="47">
        <f>SUM(M445:M447)</f>
        <v>24</v>
      </c>
      <c r="N448" s="40"/>
      <c r="O448" s="135">
        <f>SUM(O445:O447)</f>
        <v>67715999.999999985</v>
      </c>
      <c r="P448" s="136"/>
      <c r="Q448" s="140"/>
      <c r="R448" s="38"/>
    </row>
    <row r="449" spans="1:18" s="83" customFormat="1" ht="25.5" x14ac:dyDescent="0.25">
      <c r="A449" s="128">
        <v>86</v>
      </c>
      <c r="B449" s="17" t="s">
        <v>340</v>
      </c>
      <c r="C449" s="18">
        <v>34613</v>
      </c>
      <c r="D449" s="51" t="s">
        <v>102</v>
      </c>
      <c r="E449" s="20">
        <v>2.34</v>
      </c>
      <c r="F449" s="20"/>
      <c r="G449" s="19"/>
      <c r="H449" s="34"/>
      <c r="I449" s="22">
        <v>0.4</v>
      </c>
      <c r="J449" s="23">
        <f t="shared" si="30"/>
        <v>0.93599999999999994</v>
      </c>
      <c r="K449" s="29">
        <v>1</v>
      </c>
      <c r="L449" s="28">
        <f t="shared" si="31"/>
        <v>2.34</v>
      </c>
      <c r="M449" s="19">
        <v>7</v>
      </c>
      <c r="N449" s="28">
        <f t="shared" si="32"/>
        <v>1.4039999999999999</v>
      </c>
      <c r="O449" s="64">
        <f>+N449*M449*1490000</f>
        <v>14643720</v>
      </c>
      <c r="P449" s="53">
        <v>2022</v>
      </c>
      <c r="Q449" s="129" t="s">
        <v>774</v>
      </c>
      <c r="R449" s="24" t="s">
        <v>341</v>
      </c>
    </row>
    <row r="450" spans="1:18" s="83" customFormat="1" ht="25.5" x14ac:dyDescent="0.25">
      <c r="A450" s="128"/>
      <c r="B450" s="25" t="s">
        <v>340</v>
      </c>
      <c r="C450" s="26">
        <v>34613</v>
      </c>
      <c r="D450" s="53" t="s">
        <v>102</v>
      </c>
      <c r="E450" s="27">
        <v>2.34</v>
      </c>
      <c r="F450" s="27"/>
      <c r="G450" s="24"/>
      <c r="H450" s="28"/>
      <c r="I450" s="29">
        <v>0.4</v>
      </c>
      <c r="J450" s="130">
        <f>I450*(E450+F450+H450)</f>
        <v>0.93599999999999994</v>
      </c>
      <c r="K450" s="29">
        <v>1</v>
      </c>
      <c r="L450" s="28">
        <f>K450*(E450+F450+H450)</f>
        <v>2.34</v>
      </c>
      <c r="M450" s="24">
        <v>6</v>
      </c>
      <c r="N450" s="28">
        <f>+L450-J450</f>
        <v>1.4039999999999999</v>
      </c>
      <c r="O450" s="64">
        <f>+M450*N450*1490000</f>
        <v>12551760</v>
      </c>
      <c r="P450" s="53">
        <v>2023</v>
      </c>
      <c r="Q450" s="129" t="s">
        <v>774</v>
      </c>
      <c r="R450" s="24" t="s">
        <v>39</v>
      </c>
    </row>
    <row r="451" spans="1:18" s="83" customFormat="1" ht="25.5" x14ac:dyDescent="0.25">
      <c r="A451" s="128"/>
      <c r="B451" s="25" t="s">
        <v>340</v>
      </c>
      <c r="C451" s="26">
        <v>34613</v>
      </c>
      <c r="D451" s="53" t="s">
        <v>102</v>
      </c>
      <c r="E451" s="27">
        <v>2.34</v>
      </c>
      <c r="F451" s="27"/>
      <c r="G451" s="24"/>
      <c r="H451" s="28"/>
      <c r="I451" s="29">
        <v>0.4</v>
      </c>
      <c r="J451" s="130">
        <f>I451*(E451+F451+H451)</f>
        <v>0.93599999999999994</v>
      </c>
      <c r="K451" s="29">
        <v>1</v>
      </c>
      <c r="L451" s="28">
        <f>K451*(E451+F451+H451)</f>
        <v>2.34</v>
      </c>
      <c r="M451" s="24">
        <v>2</v>
      </c>
      <c r="N451" s="28">
        <f>+L451-J451</f>
        <v>1.4039999999999999</v>
      </c>
      <c r="O451" s="64">
        <f>+M451*N451*1800000</f>
        <v>5054400</v>
      </c>
      <c r="P451" s="53">
        <v>2023</v>
      </c>
      <c r="Q451" s="129" t="s">
        <v>774</v>
      </c>
      <c r="R451" s="24" t="s">
        <v>60</v>
      </c>
    </row>
    <row r="452" spans="1:18" s="83" customFormat="1" ht="25.5" x14ac:dyDescent="0.25">
      <c r="A452" s="128"/>
      <c r="B452" s="25" t="s">
        <v>340</v>
      </c>
      <c r="C452" s="26">
        <v>34613</v>
      </c>
      <c r="D452" s="53" t="s">
        <v>102</v>
      </c>
      <c r="E452" s="27">
        <v>2.67</v>
      </c>
      <c r="F452" s="27"/>
      <c r="G452" s="24"/>
      <c r="H452" s="28"/>
      <c r="I452" s="29">
        <v>0.4</v>
      </c>
      <c r="J452" s="130">
        <f>I452*(E452+F452+H452)</f>
        <v>1.0680000000000001</v>
      </c>
      <c r="K452" s="29">
        <v>1</v>
      </c>
      <c r="L452" s="28">
        <f>K452*(E452+F452+H452)</f>
        <v>2.67</v>
      </c>
      <c r="M452" s="24">
        <v>4</v>
      </c>
      <c r="N452" s="28">
        <f>+L452-J452</f>
        <v>1.6019999999999999</v>
      </c>
      <c r="O452" s="64">
        <f>+M452*N452*1800000</f>
        <v>11534399.999999998</v>
      </c>
      <c r="P452" s="53">
        <v>2023</v>
      </c>
      <c r="Q452" s="129" t="s">
        <v>774</v>
      </c>
      <c r="R452" s="24" t="s">
        <v>61</v>
      </c>
    </row>
    <row r="453" spans="1:18" s="138" customFormat="1" ht="27" x14ac:dyDescent="0.25">
      <c r="A453" s="134"/>
      <c r="B453" s="43" t="s">
        <v>342</v>
      </c>
      <c r="C453" s="44"/>
      <c r="D453" s="54"/>
      <c r="E453" s="46"/>
      <c r="F453" s="46"/>
      <c r="G453" s="47"/>
      <c r="H453" s="48"/>
      <c r="I453" s="49"/>
      <c r="J453" s="50"/>
      <c r="K453" s="41"/>
      <c r="L453" s="40"/>
      <c r="M453" s="47">
        <f>SUM(M449:M452)</f>
        <v>19</v>
      </c>
      <c r="N453" s="40"/>
      <c r="O453" s="135">
        <f>SUM(O449:O452)</f>
        <v>43784280</v>
      </c>
      <c r="P453" s="136"/>
      <c r="Q453" s="140"/>
      <c r="R453" s="38"/>
    </row>
    <row r="454" spans="1:18" s="83" customFormat="1" ht="25.5" x14ac:dyDescent="0.25">
      <c r="A454" s="128">
        <v>87</v>
      </c>
      <c r="B454" s="17" t="s">
        <v>343</v>
      </c>
      <c r="C454" s="59">
        <v>31352</v>
      </c>
      <c r="D454" s="21" t="s">
        <v>344</v>
      </c>
      <c r="E454" s="20">
        <v>2.86</v>
      </c>
      <c r="F454" s="20"/>
      <c r="G454" s="19"/>
      <c r="H454" s="34"/>
      <c r="I454" s="22">
        <v>0.4</v>
      </c>
      <c r="J454" s="23">
        <f t="shared" si="30"/>
        <v>1.1439999999999999</v>
      </c>
      <c r="K454" s="29">
        <v>1</v>
      </c>
      <c r="L454" s="28">
        <f t="shared" si="31"/>
        <v>2.86</v>
      </c>
      <c r="M454" s="19">
        <v>6</v>
      </c>
      <c r="N454" s="28">
        <f t="shared" si="32"/>
        <v>1.716</v>
      </c>
      <c r="O454" s="64">
        <f>+N454*M454*1490000</f>
        <v>15341040</v>
      </c>
      <c r="P454" s="53">
        <v>2022</v>
      </c>
      <c r="Q454" s="129" t="s">
        <v>774</v>
      </c>
      <c r="R454" s="24"/>
    </row>
    <row r="455" spans="1:18" s="133" customFormat="1" ht="25.5" x14ac:dyDescent="0.25">
      <c r="A455" s="131"/>
      <c r="B455" s="30" t="s">
        <v>343</v>
      </c>
      <c r="C455" s="60">
        <v>31352</v>
      </c>
      <c r="D455" s="34" t="s">
        <v>344</v>
      </c>
      <c r="E455" s="33">
        <v>3.03</v>
      </c>
      <c r="F455" s="33"/>
      <c r="G455" s="32"/>
      <c r="H455" s="34"/>
      <c r="I455" s="35">
        <v>0.4</v>
      </c>
      <c r="J455" s="42">
        <f t="shared" si="30"/>
        <v>1.212</v>
      </c>
      <c r="K455" s="35">
        <v>1</v>
      </c>
      <c r="L455" s="34">
        <f t="shared" si="31"/>
        <v>3.03</v>
      </c>
      <c r="M455" s="32">
        <v>6</v>
      </c>
      <c r="N455" s="34">
        <f t="shared" si="32"/>
        <v>1.8179999999999998</v>
      </c>
      <c r="O455" s="63">
        <f>+N455*M455*1490000</f>
        <v>16252920</v>
      </c>
      <c r="P455" s="53">
        <v>2022</v>
      </c>
      <c r="Q455" s="129" t="s">
        <v>774</v>
      </c>
      <c r="R455" s="32" t="s">
        <v>38</v>
      </c>
    </row>
    <row r="456" spans="1:18" s="83" customFormat="1" ht="25.5" x14ac:dyDescent="0.25">
      <c r="A456" s="128"/>
      <c r="B456" s="25" t="s">
        <v>343</v>
      </c>
      <c r="C456" s="61">
        <v>31352</v>
      </c>
      <c r="D456" s="28" t="s">
        <v>344</v>
      </c>
      <c r="E456" s="27">
        <v>3.03</v>
      </c>
      <c r="F456" s="27"/>
      <c r="G456" s="24"/>
      <c r="H456" s="28"/>
      <c r="I456" s="29">
        <v>0.4</v>
      </c>
      <c r="J456" s="130">
        <f>I456*(E456+F456+H456)</f>
        <v>1.212</v>
      </c>
      <c r="K456" s="29">
        <v>1</v>
      </c>
      <c r="L456" s="28">
        <f>K456*(E456+F456+H456)</f>
        <v>3.03</v>
      </c>
      <c r="M456" s="24">
        <v>6</v>
      </c>
      <c r="N456" s="28">
        <f>+L456-J456</f>
        <v>1.8179999999999998</v>
      </c>
      <c r="O456" s="64">
        <f>+M456*N456*1490000</f>
        <v>16252920</v>
      </c>
      <c r="P456" s="53">
        <v>2023</v>
      </c>
      <c r="Q456" s="129" t="s">
        <v>774</v>
      </c>
      <c r="R456" s="24" t="s">
        <v>39</v>
      </c>
    </row>
    <row r="457" spans="1:18" s="83" customFormat="1" ht="25.5" x14ac:dyDescent="0.25">
      <c r="A457" s="128"/>
      <c r="B457" s="25" t="s">
        <v>343</v>
      </c>
      <c r="C457" s="61">
        <v>31352</v>
      </c>
      <c r="D457" s="28" t="s">
        <v>344</v>
      </c>
      <c r="E457" s="27">
        <v>3.03</v>
      </c>
      <c r="F457" s="27"/>
      <c r="G457" s="24"/>
      <c r="H457" s="28"/>
      <c r="I457" s="29">
        <v>0.4</v>
      </c>
      <c r="J457" s="130">
        <f>I457*(E457+F457+H457)</f>
        <v>1.212</v>
      </c>
      <c r="K457" s="29">
        <v>1</v>
      </c>
      <c r="L457" s="28">
        <f>K457*(E457+F457+H457)</f>
        <v>3.03</v>
      </c>
      <c r="M457" s="24">
        <v>6</v>
      </c>
      <c r="N457" s="28">
        <f>+L457-J457</f>
        <v>1.8179999999999998</v>
      </c>
      <c r="O457" s="64">
        <f>+M457*N457*1800000</f>
        <v>19634400</v>
      </c>
      <c r="P457" s="53">
        <v>2023</v>
      </c>
      <c r="Q457" s="129" t="s">
        <v>774</v>
      </c>
      <c r="R457" s="24" t="s">
        <v>27</v>
      </c>
    </row>
    <row r="458" spans="1:18" s="138" customFormat="1" ht="27" x14ac:dyDescent="0.25">
      <c r="A458" s="134"/>
      <c r="B458" s="43" t="s">
        <v>345</v>
      </c>
      <c r="C458" s="62"/>
      <c r="D458" s="45"/>
      <c r="E458" s="46"/>
      <c r="F458" s="46"/>
      <c r="G458" s="47"/>
      <c r="H458" s="48"/>
      <c r="I458" s="49"/>
      <c r="J458" s="50"/>
      <c r="K458" s="41"/>
      <c r="L458" s="40"/>
      <c r="M458" s="47">
        <f>SUM(M454:M457)</f>
        <v>24</v>
      </c>
      <c r="N458" s="40"/>
      <c r="O458" s="135">
        <f>SUM(O454:O457)</f>
        <v>67481280</v>
      </c>
      <c r="P458" s="136"/>
      <c r="Q458" s="140"/>
      <c r="R458" s="38"/>
    </row>
    <row r="459" spans="1:18" s="83" customFormat="1" ht="25.5" x14ac:dyDescent="0.25">
      <c r="A459" s="128">
        <v>88</v>
      </c>
      <c r="B459" s="17" t="s">
        <v>346</v>
      </c>
      <c r="C459" s="18">
        <v>32175</v>
      </c>
      <c r="D459" s="51" t="s">
        <v>24</v>
      </c>
      <c r="E459" s="20">
        <v>2.46</v>
      </c>
      <c r="F459" s="20"/>
      <c r="G459" s="19"/>
      <c r="H459" s="34"/>
      <c r="I459" s="22">
        <v>0.4</v>
      </c>
      <c r="J459" s="23">
        <f t="shared" si="30"/>
        <v>0.98399999999999999</v>
      </c>
      <c r="K459" s="29">
        <v>1</v>
      </c>
      <c r="L459" s="28">
        <f t="shared" si="31"/>
        <v>2.46</v>
      </c>
      <c r="M459" s="19">
        <v>3</v>
      </c>
      <c r="N459" s="28">
        <f t="shared" si="32"/>
        <v>1.476</v>
      </c>
      <c r="O459" s="64">
        <f>+N459*M459*1490000</f>
        <v>6597720</v>
      </c>
      <c r="P459" s="53">
        <v>2022</v>
      </c>
      <c r="Q459" s="129" t="s">
        <v>774</v>
      </c>
      <c r="R459" s="24"/>
    </row>
    <row r="460" spans="1:18" s="133" customFormat="1" ht="25.5" x14ac:dyDescent="0.25">
      <c r="A460" s="131"/>
      <c r="B460" s="30" t="s">
        <v>346</v>
      </c>
      <c r="C460" s="31">
        <v>32175</v>
      </c>
      <c r="D460" s="52" t="s">
        <v>24</v>
      </c>
      <c r="E460" s="33">
        <v>2.66</v>
      </c>
      <c r="F460" s="33"/>
      <c r="G460" s="32"/>
      <c r="H460" s="34"/>
      <c r="I460" s="35">
        <v>0.4</v>
      </c>
      <c r="J460" s="42">
        <f t="shared" si="30"/>
        <v>1.0640000000000001</v>
      </c>
      <c r="K460" s="35">
        <v>1</v>
      </c>
      <c r="L460" s="34">
        <f t="shared" si="31"/>
        <v>2.66</v>
      </c>
      <c r="M460" s="32">
        <v>3</v>
      </c>
      <c r="N460" s="34">
        <f t="shared" si="32"/>
        <v>1.5960000000000001</v>
      </c>
      <c r="O460" s="63">
        <f>+N460*M460*1490000</f>
        <v>7134120</v>
      </c>
      <c r="P460" s="52">
        <v>2022</v>
      </c>
      <c r="Q460" s="129" t="s">
        <v>774</v>
      </c>
      <c r="R460" s="32" t="s">
        <v>50</v>
      </c>
    </row>
    <row r="461" spans="1:18" s="133" customFormat="1" ht="25.5" x14ac:dyDescent="0.25">
      <c r="A461" s="131"/>
      <c r="B461" s="30" t="s">
        <v>346</v>
      </c>
      <c r="C461" s="31">
        <v>32175</v>
      </c>
      <c r="D461" s="52" t="s">
        <v>24</v>
      </c>
      <c r="E461" s="33">
        <v>2.72</v>
      </c>
      <c r="F461" s="33"/>
      <c r="G461" s="32"/>
      <c r="H461" s="34"/>
      <c r="I461" s="35">
        <v>0.4</v>
      </c>
      <c r="J461" s="42">
        <f t="shared" si="30"/>
        <v>1.0880000000000001</v>
      </c>
      <c r="K461" s="35">
        <v>1</v>
      </c>
      <c r="L461" s="34">
        <f t="shared" si="31"/>
        <v>2.72</v>
      </c>
      <c r="M461" s="32">
        <v>6</v>
      </c>
      <c r="N461" s="34">
        <f t="shared" si="32"/>
        <v>1.6320000000000001</v>
      </c>
      <c r="O461" s="63">
        <f>+N461*M461*1490000</f>
        <v>14590080.000000002</v>
      </c>
      <c r="P461" s="52">
        <v>2022</v>
      </c>
      <c r="Q461" s="129" t="s">
        <v>774</v>
      </c>
      <c r="R461" s="32" t="s">
        <v>38</v>
      </c>
    </row>
    <row r="462" spans="1:18" s="83" customFormat="1" ht="25.5" x14ac:dyDescent="0.25">
      <c r="A462" s="128"/>
      <c r="B462" s="25" t="s">
        <v>346</v>
      </c>
      <c r="C462" s="26">
        <v>32175</v>
      </c>
      <c r="D462" s="53" t="s">
        <v>24</v>
      </c>
      <c r="E462" s="27">
        <v>2.72</v>
      </c>
      <c r="F462" s="27"/>
      <c r="G462" s="24"/>
      <c r="H462" s="28"/>
      <c r="I462" s="29">
        <v>0.4</v>
      </c>
      <c r="J462" s="130">
        <f>I462*(E462+F462+H462)</f>
        <v>1.0880000000000001</v>
      </c>
      <c r="K462" s="29">
        <v>1</v>
      </c>
      <c r="L462" s="28">
        <f>K462*(E462+F462+H462)</f>
        <v>2.72</v>
      </c>
      <c r="M462" s="24">
        <v>6</v>
      </c>
      <c r="N462" s="28">
        <f>+L462-J462</f>
        <v>1.6320000000000001</v>
      </c>
      <c r="O462" s="64">
        <f>+M462*N462*1490000</f>
        <v>14590080.000000002</v>
      </c>
      <c r="P462" s="53">
        <v>2023</v>
      </c>
      <c r="Q462" s="129" t="s">
        <v>774</v>
      </c>
      <c r="R462" s="24" t="s">
        <v>39</v>
      </c>
    </row>
    <row r="463" spans="1:18" s="83" customFormat="1" ht="25.5" x14ac:dyDescent="0.25">
      <c r="A463" s="128"/>
      <c r="B463" s="25" t="s">
        <v>346</v>
      </c>
      <c r="C463" s="26">
        <v>32175</v>
      </c>
      <c r="D463" s="53" t="s">
        <v>24</v>
      </c>
      <c r="E463" s="27">
        <v>2.72</v>
      </c>
      <c r="F463" s="27"/>
      <c r="G463" s="24"/>
      <c r="H463" s="28"/>
      <c r="I463" s="29">
        <v>0.4</v>
      </c>
      <c r="J463" s="130">
        <f>I463*(E463+F463+H463)</f>
        <v>1.0880000000000001</v>
      </c>
      <c r="K463" s="29">
        <v>1</v>
      </c>
      <c r="L463" s="28">
        <f>K463*(E463+F463+H463)</f>
        <v>2.72</v>
      </c>
      <c r="M463" s="24">
        <v>6</v>
      </c>
      <c r="N463" s="28">
        <f>+L463-J463</f>
        <v>1.6320000000000001</v>
      </c>
      <c r="O463" s="64">
        <f>+M463*N463*1800000</f>
        <v>17625600.000000004</v>
      </c>
      <c r="P463" s="53">
        <v>2023</v>
      </c>
      <c r="Q463" s="129" t="s">
        <v>774</v>
      </c>
      <c r="R463" s="24" t="s">
        <v>27</v>
      </c>
    </row>
    <row r="464" spans="1:18" s="138" customFormat="1" ht="27" x14ac:dyDescent="0.25">
      <c r="A464" s="134"/>
      <c r="B464" s="43" t="s">
        <v>347</v>
      </c>
      <c r="C464" s="44"/>
      <c r="D464" s="54"/>
      <c r="E464" s="46"/>
      <c r="F464" s="46"/>
      <c r="G464" s="47"/>
      <c r="H464" s="48"/>
      <c r="I464" s="49"/>
      <c r="J464" s="50"/>
      <c r="K464" s="41"/>
      <c r="L464" s="40"/>
      <c r="M464" s="47">
        <f>SUM(M459:M463)</f>
        <v>24</v>
      </c>
      <c r="N464" s="40"/>
      <c r="O464" s="135">
        <f>SUM(O459:O463)</f>
        <v>60537600</v>
      </c>
      <c r="P464" s="136"/>
      <c r="Q464" s="140"/>
      <c r="R464" s="38"/>
    </row>
    <row r="465" spans="1:18" s="83" customFormat="1" ht="25.5" x14ac:dyDescent="0.25">
      <c r="A465" s="128">
        <v>89</v>
      </c>
      <c r="B465" s="17" t="s">
        <v>348</v>
      </c>
      <c r="C465" s="18">
        <v>25430</v>
      </c>
      <c r="D465" s="51" t="s">
        <v>24</v>
      </c>
      <c r="E465" s="20">
        <v>4.0599999999999996</v>
      </c>
      <c r="F465" s="20"/>
      <c r="G465" s="22">
        <v>0.1</v>
      </c>
      <c r="H465" s="21">
        <f>G465*E465</f>
        <v>0.40599999999999997</v>
      </c>
      <c r="I465" s="22">
        <v>0.4</v>
      </c>
      <c r="J465" s="23">
        <f t="shared" si="30"/>
        <v>1.7863999999999998</v>
      </c>
      <c r="K465" s="29">
        <v>1</v>
      </c>
      <c r="L465" s="28">
        <f t="shared" si="31"/>
        <v>4.4659999999999993</v>
      </c>
      <c r="M465" s="19">
        <v>5</v>
      </c>
      <c r="N465" s="28">
        <f t="shared" si="32"/>
        <v>2.6795999999999998</v>
      </c>
      <c r="O465" s="64">
        <f>+N465*M465*1490000</f>
        <v>19963020</v>
      </c>
      <c r="P465" s="53">
        <v>2022</v>
      </c>
      <c r="Q465" s="129" t="s">
        <v>774</v>
      </c>
      <c r="R465" s="24"/>
    </row>
    <row r="466" spans="1:18" s="133" customFormat="1" ht="25.5" x14ac:dyDescent="0.25">
      <c r="A466" s="131"/>
      <c r="B466" s="30" t="s">
        <v>348</v>
      </c>
      <c r="C466" s="31">
        <v>25430</v>
      </c>
      <c r="D466" s="52" t="s">
        <v>24</v>
      </c>
      <c r="E466" s="33">
        <v>4.0599999999999996</v>
      </c>
      <c r="F466" s="33"/>
      <c r="G466" s="35">
        <v>0.11</v>
      </c>
      <c r="H466" s="34">
        <f>G466*E466</f>
        <v>0.44659999999999994</v>
      </c>
      <c r="I466" s="35">
        <v>0.4</v>
      </c>
      <c r="J466" s="42">
        <f t="shared" si="30"/>
        <v>1.80264</v>
      </c>
      <c r="K466" s="35">
        <v>1</v>
      </c>
      <c r="L466" s="34">
        <f t="shared" si="31"/>
        <v>4.5065999999999997</v>
      </c>
      <c r="M466" s="32">
        <v>7</v>
      </c>
      <c r="N466" s="34">
        <f t="shared" si="32"/>
        <v>2.7039599999999995</v>
      </c>
      <c r="O466" s="63">
        <f>+N466*M466*1490000</f>
        <v>28202302.799999997</v>
      </c>
      <c r="P466" s="52">
        <v>2022</v>
      </c>
      <c r="Q466" s="129" t="s">
        <v>774</v>
      </c>
      <c r="R466" s="32" t="s">
        <v>50</v>
      </c>
    </row>
    <row r="467" spans="1:18" s="133" customFormat="1" ht="25.5" x14ac:dyDescent="0.25">
      <c r="A467" s="131"/>
      <c r="B467" s="30" t="s">
        <v>348</v>
      </c>
      <c r="C467" s="31">
        <v>25430</v>
      </c>
      <c r="D467" s="52" t="s">
        <v>24</v>
      </c>
      <c r="E467" s="33">
        <v>4.0599999999999996</v>
      </c>
      <c r="F467" s="68"/>
      <c r="G467" s="35">
        <v>0.11</v>
      </c>
      <c r="H467" s="34">
        <f>G467*E467</f>
        <v>0.44659999999999994</v>
      </c>
      <c r="I467" s="35">
        <v>0.4</v>
      </c>
      <c r="J467" s="42">
        <f>I467*(E467+F467+H467)</f>
        <v>1.80264</v>
      </c>
      <c r="K467" s="35">
        <v>1</v>
      </c>
      <c r="L467" s="34">
        <f>K467*(E467+F467+H467)</f>
        <v>4.5065999999999997</v>
      </c>
      <c r="M467" s="32">
        <v>5</v>
      </c>
      <c r="N467" s="34">
        <f>+L467-J467</f>
        <v>2.7039599999999995</v>
      </c>
      <c r="O467" s="63">
        <f>+M467*N467*1490000</f>
        <v>20144501.999999996</v>
      </c>
      <c r="P467" s="52">
        <v>2023</v>
      </c>
      <c r="Q467" s="129" t="s">
        <v>774</v>
      </c>
      <c r="R467" s="32" t="s">
        <v>349</v>
      </c>
    </row>
    <row r="468" spans="1:18" s="133" customFormat="1" ht="38.25" x14ac:dyDescent="0.25">
      <c r="A468" s="131"/>
      <c r="B468" s="30" t="s">
        <v>348</v>
      </c>
      <c r="C468" s="31">
        <v>25430</v>
      </c>
      <c r="D468" s="52" t="s">
        <v>24</v>
      </c>
      <c r="E468" s="33">
        <v>4.0599999999999996</v>
      </c>
      <c r="F468" s="68"/>
      <c r="G468" s="35">
        <v>0.12</v>
      </c>
      <c r="H468" s="34">
        <f>G468*E468</f>
        <v>0.48719999999999991</v>
      </c>
      <c r="I468" s="35">
        <v>0.4</v>
      </c>
      <c r="J468" s="42">
        <f>I468*(E468+F468+H468)</f>
        <v>1.8188799999999998</v>
      </c>
      <c r="K468" s="35">
        <v>1</v>
      </c>
      <c r="L468" s="34">
        <f>K468*(E468+F468+H468)</f>
        <v>4.5471999999999992</v>
      </c>
      <c r="M468" s="32">
        <v>1</v>
      </c>
      <c r="N468" s="34">
        <f>+L468-J468</f>
        <v>2.7283199999999992</v>
      </c>
      <c r="O468" s="63">
        <f>+M468*N468*1490000</f>
        <v>4065196.7999999989</v>
      </c>
      <c r="P468" s="52">
        <v>2023</v>
      </c>
      <c r="Q468" s="129" t="s">
        <v>774</v>
      </c>
      <c r="R468" s="32" t="s">
        <v>350</v>
      </c>
    </row>
    <row r="469" spans="1:18" s="139" customFormat="1" ht="25.5" x14ac:dyDescent="0.25">
      <c r="A469" s="141"/>
      <c r="B469" s="17" t="s">
        <v>348</v>
      </c>
      <c r="C469" s="18">
        <v>25430</v>
      </c>
      <c r="D469" s="51" t="s">
        <v>24</v>
      </c>
      <c r="E469" s="20">
        <v>4.0599999999999996</v>
      </c>
      <c r="F469" s="69"/>
      <c r="G469" s="22">
        <v>0.12</v>
      </c>
      <c r="H469" s="21">
        <f>G469*E469</f>
        <v>0.48719999999999991</v>
      </c>
      <c r="I469" s="22">
        <v>0.4</v>
      </c>
      <c r="J469" s="23">
        <f>I469*(E469+F469+H469)</f>
        <v>1.8188799999999998</v>
      </c>
      <c r="K469" s="22">
        <v>1</v>
      </c>
      <c r="L469" s="21">
        <f>K469*(E469+F469+H469)</f>
        <v>4.5471999999999992</v>
      </c>
      <c r="M469" s="19">
        <v>6</v>
      </c>
      <c r="N469" s="21">
        <f>+L469-J469</f>
        <v>2.7283199999999992</v>
      </c>
      <c r="O469" s="66">
        <f>+M469*N469*1800000</f>
        <v>29465855.999999989</v>
      </c>
      <c r="P469" s="51">
        <v>2023</v>
      </c>
      <c r="Q469" s="129" t="s">
        <v>774</v>
      </c>
      <c r="R469" s="19" t="s">
        <v>27</v>
      </c>
    </row>
    <row r="470" spans="1:18" s="138" customFormat="1" ht="27" x14ac:dyDescent="0.25">
      <c r="A470" s="134"/>
      <c r="B470" s="43" t="s">
        <v>351</v>
      </c>
      <c r="C470" s="44"/>
      <c r="D470" s="54"/>
      <c r="E470" s="46"/>
      <c r="F470" s="46"/>
      <c r="G470" s="49"/>
      <c r="H470" s="45"/>
      <c r="I470" s="49"/>
      <c r="J470" s="50"/>
      <c r="K470" s="41"/>
      <c r="L470" s="40"/>
      <c r="M470" s="47">
        <f>SUM(M465:M469)</f>
        <v>24</v>
      </c>
      <c r="N470" s="40"/>
      <c r="O470" s="135">
        <f>SUM(O465:O469)</f>
        <v>101840877.59999998</v>
      </c>
      <c r="P470" s="136"/>
      <c r="Q470" s="140"/>
      <c r="R470" s="38"/>
    </row>
    <row r="471" spans="1:18" s="133" customFormat="1" ht="38.25" x14ac:dyDescent="0.25">
      <c r="A471" s="131">
        <v>90</v>
      </c>
      <c r="B471" s="30" t="s">
        <v>352</v>
      </c>
      <c r="C471" s="55">
        <v>34214</v>
      </c>
      <c r="D471" s="32" t="s">
        <v>24</v>
      </c>
      <c r="E471" s="33">
        <v>2.2599999999999998</v>
      </c>
      <c r="F471" s="33"/>
      <c r="G471" s="32"/>
      <c r="H471" s="34"/>
      <c r="I471" s="35">
        <v>0.4</v>
      </c>
      <c r="J471" s="42">
        <f t="shared" si="30"/>
        <v>0.90399999999999991</v>
      </c>
      <c r="K471" s="35">
        <v>1</v>
      </c>
      <c r="L471" s="34">
        <f t="shared" si="31"/>
        <v>2.2599999999999998</v>
      </c>
      <c r="M471" s="32">
        <v>6</v>
      </c>
      <c r="N471" s="34">
        <f t="shared" si="32"/>
        <v>1.3559999999999999</v>
      </c>
      <c r="O471" s="63">
        <f>+N471*M471*1490000</f>
        <v>12122639.999999998</v>
      </c>
      <c r="P471" s="52">
        <v>2022</v>
      </c>
      <c r="Q471" s="129" t="s">
        <v>774</v>
      </c>
      <c r="R471" s="32" t="s">
        <v>353</v>
      </c>
    </row>
    <row r="472" spans="1:18" s="83" customFormat="1" ht="25.5" x14ac:dyDescent="0.25">
      <c r="A472" s="128"/>
      <c r="B472" s="25" t="s">
        <v>352</v>
      </c>
      <c r="C472" s="56">
        <v>34214</v>
      </c>
      <c r="D472" s="24" t="s">
        <v>24</v>
      </c>
      <c r="E472" s="27">
        <v>2.2599999999999998</v>
      </c>
      <c r="F472" s="27"/>
      <c r="G472" s="24"/>
      <c r="H472" s="28"/>
      <c r="I472" s="29">
        <v>0.4</v>
      </c>
      <c r="J472" s="130">
        <f>I472*(E472+F472+H472)</f>
        <v>0.90399999999999991</v>
      </c>
      <c r="K472" s="29">
        <v>1</v>
      </c>
      <c r="L472" s="28">
        <f>K472*(E472+F472+H472)</f>
        <v>2.2599999999999998</v>
      </c>
      <c r="M472" s="24">
        <v>6</v>
      </c>
      <c r="N472" s="28">
        <f>+L472-J472</f>
        <v>1.3559999999999999</v>
      </c>
      <c r="O472" s="64">
        <f>+M472*N472*1490000</f>
        <v>12122639.999999998</v>
      </c>
      <c r="P472" s="53">
        <v>2023</v>
      </c>
      <c r="Q472" s="129" t="s">
        <v>774</v>
      </c>
      <c r="R472" s="24" t="s">
        <v>39</v>
      </c>
    </row>
    <row r="473" spans="1:18" s="83" customFormat="1" ht="25.5" x14ac:dyDescent="0.25">
      <c r="A473" s="128"/>
      <c r="B473" s="25" t="s">
        <v>352</v>
      </c>
      <c r="C473" s="56">
        <v>34214</v>
      </c>
      <c r="D473" s="24" t="s">
        <v>24</v>
      </c>
      <c r="E473" s="27">
        <v>2.2599999999999998</v>
      </c>
      <c r="F473" s="27"/>
      <c r="G473" s="24"/>
      <c r="H473" s="28"/>
      <c r="I473" s="29">
        <v>0.4</v>
      </c>
      <c r="J473" s="130">
        <f>I473*(E473+F473+H473)</f>
        <v>0.90399999999999991</v>
      </c>
      <c r="K473" s="29">
        <v>1</v>
      </c>
      <c r="L473" s="28">
        <f>K473*(E473+F473+H473)</f>
        <v>2.2599999999999998</v>
      </c>
      <c r="M473" s="24">
        <v>6</v>
      </c>
      <c r="N473" s="28">
        <f>+L473-J473</f>
        <v>1.3559999999999999</v>
      </c>
      <c r="O473" s="64">
        <f>+M473*N473*1800000</f>
        <v>14644799.999999998</v>
      </c>
      <c r="P473" s="53">
        <v>2023</v>
      </c>
      <c r="Q473" s="129" t="s">
        <v>774</v>
      </c>
      <c r="R473" s="24" t="s">
        <v>27</v>
      </c>
    </row>
    <row r="474" spans="1:18" s="138" customFormat="1" ht="27" x14ac:dyDescent="0.25">
      <c r="A474" s="134"/>
      <c r="B474" s="43" t="s">
        <v>354</v>
      </c>
      <c r="C474" s="57"/>
      <c r="D474" s="47"/>
      <c r="E474" s="46"/>
      <c r="F474" s="46"/>
      <c r="G474" s="47"/>
      <c r="H474" s="45"/>
      <c r="I474" s="49"/>
      <c r="J474" s="50"/>
      <c r="K474" s="41"/>
      <c r="L474" s="40"/>
      <c r="M474" s="47">
        <f>SUM(M471:M473)</f>
        <v>18</v>
      </c>
      <c r="N474" s="40"/>
      <c r="O474" s="135">
        <f>SUM(O471:O473)</f>
        <v>38890079.999999993</v>
      </c>
      <c r="P474" s="136"/>
      <c r="Q474" s="140"/>
      <c r="R474" s="38"/>
    </row>
    <row r="475" spans="1:18" s="83" customFormat="1" ht="25.5" x14ac:dyDescent="0.25">
      <c r="A475" s="128">
        <v>91</v>
      </c>
      <c r="B475" s="17" t="s">
        <v>355</v>
      </c>
      <c r="C475" s="58">
        <v>34252</v>
      </c>
      <c r="D475" s="19" t="s">
        <v>102</v>
      </c>
      <c r="E475" s="20">
        <v>2.34</v>
      </c>
      <c r="F475" s="20"/>
      <c r="G475" s="19"/>
      <c r="H475" s="21"/>
      <c r="I475" s="22">
        <v>0.4</v>
      </c>
      <c r="J475" s="23">
        <f t="shared" si="30"/>
        <v>0.93599999999999994</v>
      </c>
      <c r="K475" s="29">
        <v>1</v>
      </c>
      <c r="L475" s="28">
        <f t="shared" si="31"/>
        <v>2.34</v>
      </c>
      <c r="M475" s="19">
        <v>1</v>
      </c>
      <c r="N475" s="28">
        <f t="shared" si="32"/>
        <v>1.4039999999999999</v>
      </c>
      <c r="O475" s="64">
        <f>+N475*M475*1490000</f>
        <v>2091959.9999999998</v>
      </c>
      <c r="P475" s="53">
        <v>2022</v>
      </c>
      <c r="Q475" s="129" t="s">
        <v>772</v>
      </c>
      <c r="R475" s="24"/>
    </row>
    <row r="476" spans="1:18" s="133" customFormat="1" ht="51" x14ac:dyDescent="0.25">
      <c r="A476" s="131"/>
      <c r="B476" s="30" t="s">
        <v>355</v>
      </c>
      <c r="C476" s="55">
        <v>34252</v>
      </c>
      <c r="D476" s="32" t="s">
        <v>102</v>
      </c>
      <c r="E476" s="33">
        <v>2.67</v>
      </c>
      <c r="F476" s="33"/>
      <c r="G476" s="32"/>
      <c r="H476" s="34"/>
      <c r="I476" s="35">
        <v>0.4</v>
      </c>
      <c r="J476" s="42">
        <f t="shared" si="30"/>
        <v>1.0680000000000001</v>
      </c>
      <c r="K476" s="35">
        <v>1</v>
      </c>
      <c r="L476" s="34">
        <f t="shared" si="31"/>
        <v>2.67</v>
      </c>
      <c r="M476" s="32">
        <v>9</v>
      </c>
      <c r="N476" s="34">
        <f t="shared" si="32"/>
        <v>1.6019999999999999</v>
      </c>
      <c r="O476" s="63">
        <f>+N476*M476*1490000</f>
        <v>21482820</v>
      </c>
      <c r="P476" s="52">
        <v>2022</v>
      </c>
      <c r="Q476" s="129" t="s">
        <v>772</v>
      </c>
      <c r="R476" s="32" t="s">
        <v>356</v>
      </c>
    </row>
    <row r="477" spans="1:18" s="83" customFormat="1" ht="25.5" x14ac:dyDescent="0.25">
      <c r="A477" s="128"/>
      <c r="B477" s="25" t="s">
        <v>355</v>
      </c>
      <c r="C477" s="56">
        <v>34252</v>
      </c>
      <c r="D477" s="24" t="s">
        <v>102</v>
      </c>
      <c r="E477" s="27">
        <v>2.67</v>
      </c>
      <c r="F477" s="27"/>
      <c r="G477" s="24"/>
      <c r="H477" s="28"/>
      <c r="I477" s="29">
        <v>0.4</v>
      </c>
      <c r="J477" s="130">
        <f>I477*(E477+F477+H477)</f>
        <v>1.0680000000000001</v>
      </c>
      <c r="K477" s="29">
        <v>1</v>
      </c>
      <c r="L477" s="28">
        <f>K477*(E477+F477+H477)</f>
        <v>2.67</v>
      </c>
      <c r="M477" s="24">
        <v>6</v>
      </c>
      <c r="N477" s="28">
        <f>+L477-J477</f>
        <v>1.6019999999999999</v>
      </c>
      <c r="O477" s="64">
        <f>+M477*N477*1490000</f>
        <v>14321879.999999998</v>
      </c>
      <c r="P477" s="53">
        <v>2023</v>
      </c>
      <c r="Q477" s="129" t="s">
        <v>772</v>
      </c>
      <c r="R477" s="24" t="s">
        <v>39</v>
      </c>
    </row>
    <row r="478" spans="1:18" s="83" customFormat="1" ht="25.5" x14ac:dyDescent="0.25">
      <c r="A478" s="128"/>
      <c r="B478" s="25" t="s">
        <v>355</v>
      </c>
      <c r="C478" s="56">
        <v>34252</v>
      </c>
      <c r="D478" s="24" t="s">
        <v>102</v>
      </c>
      <c r="E478" s="27">
        <v>2.67</v>
      </c>
      <c r="F478" s="27"/>
      <c r="G478" s="24"/>
      <c r="H478" s="28"/>
      <c r="I478" s="29">
        <v>0.4</v>
      </c>
      <c r="J478" s="130">
        <f>I478*(E478+F478+H478)</f>
        <v>1.0680000000000001</v>
      </c>
      <c r="K478" s="29">
        <v>1</v>
      </c>
      <c r="L478" s="28">
        <f>K478*(E478+F478+H478)</f>
        <v>2.67</v>
      </c>
      <c r="M478" s="24">
        <v>6</v>
      </c>
      <c r="N478" s="28">
        <f>+L478-J478</f>
        <v>1.6019999999999999</v>
      </c>
      <c r="O478" s="64">
        <f>+M478*N478*1800000</f>
        <v>17301599.999999996</v>
      </c>
      <c r="P478" s="53">
        <v>2023</v>
      </c>
      <c r="Q478" s="129" t="s">
        <v>772</v>
      </c>
      <c r="R478" s="24" t="s">
        <v>27</v>
      </c>
    </row>
    <row r="479" spans="1:18" s="138" customFormat="1" ht="27" x14ac:dyDescent="0.25">
      <c r="A479" s="134"/>
      <c r="B479" s="43" t="s">
        <v>357</v>
      </c>
      <c r="C479" s="57"/>
      <c r="D479" s="47"/>
      <c r="E479" s="46"/>
      <c r="F479" s="46"/>
      <c r="G479" s="47"/>
      <c r="H479" s="45"/>
      <c r="I479" s="49"/>
      <c r="J479" s="50"/>
      <c r="K479" s="41"/>
      <c r="L479" s="40"/>
      <c r="M479" s="47">
        <f>SUM(M475:M478)</f>
        <v>22</v>
      </c>
      <c r="N479" s="40"/>
      <c r="O479" s="135">
        <f>SUM(O475:O478)</f>
        <v>55198260</v>
      </c>
      <c r="P479" s="136"/>
      <c r="Q479" s="140"/>
      <c r="R479" s="38"/>
    </row>
    <row r="480" spans="1:18" s="83" customFormat="1" ht="25.5" x14ac:dyDescent="0.25">
      <c r="A480" s="128">
        <v>92</v>
      </c>
      <c r="B480" s="17" t="s">
        <v>358</v>
      </c>
      <c r="C480" s="58">
        <v>34171</v>
      </c>
      <c r="D480" s="19" t="s">
        <v>102</v>
      </c>
      <c r="E480" s="20">
        <v>2.34</v>
      </c>
      <c r="F480" s="20"/>
      <c r="G480" s="19"/>
      <c r="H480" s="21"/>
      <c r="I480" s="22">
        <v>0.4</v>
      </c>
      <c r="J480" s="23">
        <f t="shared" si="30"/>
        <v>0.93599999999999994</v>
      </c>
      <c r="K480" s="29">
        <v>1</v>
      </c>
      <c r="L480" s="28">
        <f t="shared" si="31"/>
        <v>2.34</v>
      </c>
      <c r="M480" s="19">
        <v>1</v>
      </c>
      <c r="N480" s="28">
        <f t="shared" si="32"/>
        <v>1.4039999999999999</v>
      </c>
      <c r="O480" s="64">
        <f>+N480*M480*1490000</f>
        <v>2091959.9999999998</v>
      </c>
      <c r="P480" s="53">
        <v>2022</v>
      </c>
      <c r="Q480" s="129" t="s">
        <v>772</v>
      </c>
      <c r="R480" s="24"/>
    </row>
    <row r="481" spans="1:18" s="133" customFormat="1" ht="25.5" x14ac:dyDescent="0.25">
      <c r="A481" s="131"/>
      <c r="B481" s="30" t="s">
        <v>358</v>
      </c>
      <c r="C481" s="55">
        <v>34171</v>
      </c>
      <c r="D481" s="32" t="s">
        <v>102</v>
      </c>
      <c r="E481" s="33">
        <v>2.67</v>
      </c>
      <c r="F481" s="33"/>
      <c r="G481" s="32"/>
      <c r="H481" s="34"/>
      <c r="I481" s="35">
        <v>0.4</v>
      </c>
      <c r="J481" s="42">
        <f t="shared" si="30"/>
        <v>1.0680000000000001</v>
      </c>
      <c r="K481" s="35">
        <v>1</v>
      </c>
      <c r="L481" s="34">
        <f t="shared" si="31"/>
        <v>2.67</v>
      </c>
      <c r="M481" s="32">
        <v>11</v>
      </c>
      <c r="N481" s="34">
        <f t="shared" si="32"/>
        <v>1.6019999999999999</v>
      </c>
      <c r="O481" s="63">
        <f>+N481*M481*1490000</f>
        <v>26256780</v>
      </c>
      <c r="P481" s="53">
        <v>2022</v>
      </c>
      <c r="Q481" s="129" t="s">
        <v>772</v>
      </c>
      <c r="R481" s="32" t="s">
        <v>50</v>
      </c>
    </row>
    <row r="482" spans="1:18" s="83" customFormat="1" ht="25.5" x14ac:dyDescent="0.25">
      <c r="A482" s="128"/>
      <c r="B482" s="25" t="s">
        <v>358</v>
      </c>
      <c r="C482" s="56">
        <v>34171</v>
      </c>
      <c r="D482" s="24" t="s">
        <v>102</v>
      </c>
      <c r="E482" s="27">
        <v>2.67</v>
      </c>
      <c r="F482" s="27"/>
      <c r="G482" s="24"/>
      <c r="H482" s="28"/>
      <c r="I482" s="29">
        <v>0.4</v>
      </c>
      <c r="J482" s="130">
        <f>I482*(E482+F482+H482)</f>
        <v>1.0680000000000001</v>
      </c>
      <c r="K482" s="29">
        <v>1</v>
      </c>
      <c r="L482" s="28">
        <f>K482*(E482+F482+H482)</f>
        <v>2.67</v>
      </c>
      <c r="M482" s="24">
        <v>6</v>
      </c>
      <c r="N482" s="28">
        <f>+L482-J482</f>
        <v>1.6019999999999999</v>
      </c>
      <c r="O482" s="64">
        <f>+M482*N482*1490000</f>
        <v>14321879.999999998</v>
      </c>
      <c r="P482" s="53">
        <v>2023</v>
      </c>
      <c r="Q482" s="129" t="s">
        <v>772</v>
      </c>
      <c r="R482" s="24" t="s">
        <v>39</v>
      </c>
    </row>
    <row r="483" spans="1:18" s="83" customFormat="1" ht="25.5" x14ac:dyDescent="0.25">
      <c r="A483" s="128"/>
      <c r="B483" s="25" t="s">
        <v>358</v>
      </c>
      <c r="C483" s="56">
        <v>34171</v>
      </c>
      <c r="D483" s="24" t="s">
        <v>102</v>
      </c>
      <c r="E483" s="27">
        <v>2.67</v>
      </c>
      <c r="F483" s="27"/>
      <c r="G483" s="24"/>
      <c r="H483" s="28"/>
      <c r="I483" s="29">
        <v>0.4</v>
      </c>
      <c r="J483" s="130">
        <f>I483*(E483+F483+H483)</f>
        <v>1.0680000000000001</v>
      </c>
      <c r="K483" s="29">
        <v>1</v>
      </c>
      <c r="L483" s="28">
        <f>K483*(E483+F483+H483)</f>
        <v>2.67</v>
      </c>
      <c r="M483" s="24">
        <v>6</v>
      </c>
      <c r="N483" s="28">
        <f>+L483-J483</f>
        <v>1.6019999999999999</v>
      </c>
      <c r="O483" s="64">
        <f>+M483*N483*1800000</f>
        <v>17301599.999999996</v>
      </c>
      <c r="P483" s="53">
        <v>2023</v>
      </c>
      <c r="Q483" s="129" t="s">
        <v>772</v>
      </c>
      <c r="R483" s="24" t="s">
        <v>27</v>
      </c>
    </row>
    <row r="484" spans="1:18" s="138" customFormat="1" ht="27" x14ac:dyDescent="0.25">
      <c r="A484" s="134"/>
      <c r="B484" s="43" t="s">
        <v>359</v>
      </c>
      <c r="C484" s="57"/>
      <c r="D484" s="47"/>
      <c r="E484" s="46"/>
      <c r="F484" s="46"/>
      <c r="G484" s="47"/>
      <c r="H484" s="45"/>
      <c r="I484" s="49"/>
      <c r="J484" s="50"/>
      <c r="K484" s="41"/>
      <c r="L484" s="40"/>
      <c r="M484" s="47">
        <f>SUM(M480:M483)</f>
        <v>24</v>
      </c>
      <c r="N484" s="40"/>
      <c r="O484" s="135">
        <f>SUM(O480:O483)</f>
        <v>59972220</v>
      </c>
      <c r="P484" s="136"/>
      <c r="Q484" s="140"/>
      <c r="R484" s="38"/>
    </row>
    <row r="485" spans="1:18" s="133" customFormat="1" ht="38.25" x14ac:dyDescent="0.25">
      <c r="A485" s="131">
        <v>93</v>
      </c>
      <c r="B485" s="30" t="s">
        <v>360</v>
      </c>
      <c r="C485" s="55">
        <v>34572</v>
      </c>
      <c r="D485" s="32" t="s">
        <v>102</v>
      </c>
      <c r="E485" s="33">
        <f>2.34*85%</f>
        <v>1.9889999999999999</v>
      </c>
      <c r="F485" s="33"/>
      <c r="G485" s="32"/>
      <c r="H485" s="34"/>
      <c r="I485" s="35">
        <v>0.4</v>
      </c>
      <c r="J485" s="42">
        <f t="shared" si="30"/>
        <v>0.79559999999999997</v>
      </c>
      <c r="K485" s="35">
        <v>1</v>
      </c>
      <c r="L485" s="34">
        <f t="shared" si="31"/>
        <v>1.9889999999999999</v>
      </c>
      <c r="M485" s="32">
        <v>2</v>
      </c>
      <c r="N485" s="34">
        <f t="shared" si="32"/>
        <v>1.1934</v>
      </c>
      <c r="O485" s="63">
        <f>+N485*M485*1490000</f>
        <v>3556332</v>
      </c>
      <c r="P485" s="52">
        <v>2022</v>
      </c>
      <c r="Q485" s="129" t="s">
        <v>772</v>
      </c>
      <c r="R485" s="32" t="s">
        <v>361</v>
      </c>
    </row>
    <row r="486" spans="1:18" s="83" customFormat="1" ht="25.5" x14ac:dyDescent="0.25">
      <c r="A486" s="128"/>
      <c r="B486" s="25" t="s">
        <v>360</v>
      </c>
      <c r="C486" s="56">
        <v>34572</v>
      </c>
      <c r="D486" s="24" t="s">
        <v>102</v>
      </c>
      <c r="E486" s="33">
        <f>2.34*85%</f>
        <v>1.9889999999999999</v>
      </c>
      <c r="F486" s="27"/>
      <c r="G486" s="24"/>
      <c r="H486" s="28"/>
      <c r="I486" s="29">
        <v>0.4</v>
      </c>
      <c r="J486" s="130">
        <f>I486*(E486+F486+H486)</f>
        <v>0.79559999999999997</v>
      </c>
      <c r="K486" s="29">
        <v>1</v>
      </c>
      <c r="L486" s="28">
        <f>K486*(E486+F486+H486)</f>
        <v>1.9889999999999999</v>
      </c>
      <c r="M486" s="24">
        <v>6</v>
      </c>
      <c r="N486" s="28">
        <f>+L486-J486</f>
        <v>1.1934</v>
      </c>
      <c r="O486" s="64">
        <f>+M486*N486*1490000</f>
        <v>10668996</v>
      </c>
      <c r="P486" s="53">
        <v>2023</v>
      </c>
      <c r="Q486" s="129" t="s">
        <v>772</v>
      </c>
      <c r="R486" s="24" t="s">
        <v>39</v>
      </c>
    </row>
    <row r="487" spans="1:18" s="83" customFormat="1" ht="25.5" x14ac:dyDescent="0.25">
      <c r="A487" s="128"/>
      <c r="B487" s="25" t="s">
        <v>360</v>
      </c>
      <c r="C487" s="56">
        <v>34572</v>
      </c>
      <c r="D487" s="24" t="s">
        <v>102</v>
      </c>
      <c r="E487" s="33">
        <f>2.34*85%</f>
        <v>1.9889999999999999</v>
      </c>
      <c r="F487" s="27"/>
      <c r="G487" s="24"/>
      <c r="H487" s="28"/>
      <c r="I487" s="29">
        <v>0.4</v>
      </c>
      <c r="J487" s="130">
        <f>I487*(E487+F487+H487)</f>
        <v>0.79559999999999997</v>
      </c>
      <c r="K487" s="29">
        <v>1</v>
      </c>
      <c r="L487" s="28">
        <f>K487*(E487+F487+H487)</f>
        <v>1.9889999999999999</v>
      </c>
      <c r="M487" s="24">
        <v>1</v>
      </c>
      <c r="N487" s="28">
        <f>+L487-J487</f>
        <v>1.1934</v>
      </c>
      <c r="O487" s="64">
        <f>+M487*N487*1800000</f>
        <v>2148120</v>
      </c>
      <c r="P487" s="53">
        <v>2023</v>
      </c>
      <c r="Q487" s="129" t="s">
        <v>772</v>
      </c>
      <c r="R487" s="24" t="s">
        <v>92</v>
      </c>
    </row>
    <row r="488" spans="1:18" s="83" customFormat="1" ht="25.5" x14ac:dyDescent="0.25">
      <c r="A488" s="128"/>
      <c r="B488" s="25" t="s">
        <v>360</v>
      </c>
      <c r="C488" s="56">
        <v>34572</v>
      </c>
      <c r="D488" s="24" t="s">
        <v>102</v>
      </c>
      <c r="E488" s="27">
        <v>2.34</v>
      </c>
      <c r="F488" s="27"/>
      <c r="G488" s="24"/>
      <c r="H488" s="28"/>
      <c r="I488" s="29">
        <v>0.4</v>
      </c>
      <c r="J488" s="130">
        <f>I488*(E488+F488+H488)</f>
        <v>0.93599999999999994</v>
      </c>
      <c r="K488" s="29">
        <v>1</v>
      </c>
      <c r="L488" s="28">
        <f>K488*(E488+F488+H488)</f>
        <v>2.34</v>
      </c>
      <c r="M488" s="24">
        <v>5</v>
      </c>
      <c r="N488" s="28">
        <f>+L488-J488</f>
        <v>1.4039999999999999</v>
      </c>
      <c r="O488" s="64">
        <f>+M488*N488*1800000</f>
        <v>12636000</v>
      </c>
      <c r="P488" s="53">
        <v>2023</v>
      </c>
      <c r="Q488" s="129" t="s">
        <v>772</v>
      </c>
      <c r="R488" s="24" t="s">
        <v>209</v>
      </c>
    </row>
    <row r="489" spans="1:18" s="143" customFormat="1" ht="27" x14ac:dyDescent="0.25">
      <c r="A489" s="142"/>
      <c r="B489" s="43" t="s">
        <v>362</v>
      </c>
      <c r="C489" s="57"/>
      <c r="D489" s="47"/>
      <c r="E489" s="46"/>
      <c r="F489" s="46"/>
      <c r="G489" s="47"/>
      <c r="H489" s="45"/>
      <c r="I489" s="49"/>
      <c r="J489" s="50"/>
      <c r="K489" s="49"/>
      <c r="L489" s="45"/>
      <c r="M489" s="47"/>
      <c r="N489" s="45"/>
      <c r="O489" s="65">
        <f>SUM(O485:O488)</f>
        <v>29009448</v>
      </c>
      <c r="P489" s="54"/>
      <c r="Q489" s="140"/>
      <c r="R489" s="47"/>
    </row>
    <row r="490" spans="1:18" s="133" customFormat="1" ht="38.25" x14ac:dyDescent="0.25">
      <c r="A490" s="131">
        <v>94</v>
      </c>
      <c r="B490" s="30" t="s">
        <v>363</v>
      </c>
      <c r="C490" s="55">
        <v>34831</v>
      </c>
      <c r="D490" s="32" t="s">
        <v>24</v>
      </c>
      <c r="E490" s="33">
        <f>2.1*85%</f>
        <v>1.7849999999999999</v>
      </c>
      <c r="F490" s="33"/>
      <c r="G490" s="32"/>
      <c r="H490" s="34"/>
      <c r="I490" s="35">
        <v>0.4</v>
      </c>
      <c r="J490" s="42">
        <f t="shared" si="30"/>
        <v>0.71399999999999997</v>
      </c>
      <c r="K490" s="35">
        <v>1</v>
      </c>
      <c r="L490" s="34">
        <f t="shared" si="31"/>
        <v>1.7849999999999999</v>
      </c>
      <c r="M490" s="32">
        <v>2</v>
      </c>
      <c r="N490" s="34">
        <f t="shared" si="32"/>
        <v>1.071</v>
      </c>
      <c r="O490" s="63">
        <f>+N490*M490*1490000</f>
        <v>3191580</v>
      </c>
      <c r="P490" s="52">
        <v>2022</v>
      </c>
      <c r="Q490" s="129" t="s">
        <v>772</v>
      </c>
      <c r="R490" s="32" t="s">
        <v>364</v>
      </c>
    </row>
    <row r="491" spans="1:18" s="83" customFormat="1" ht="25.5" x14ac:dyDescent="0.25">
      <c r="A491" s="128"/>
      <c r="B491" s="25" t="s">
        <v>363</v>
      </c>
      <c r="C491" s="56">
        <v>34831</v>
      </c>
      <c r="D491" s="24" t="s">
        <v>24</v>
      </c>
      <c r="E491" s="33">
        <f>2.1*85%</f>
        <v>1.7849999999999999</v>
      </c>
      <c r="F491" s="27"/>
      <c r="G491" s="24"/>
      <c r="H491" s="28"/>
      <c r="I491" s="29">
        <v>0.4</v>
      </c>
      <c r="J491" s="130">
        <f>I491*(E491+F491+H491)</f>
        <v>0.71399999999999997</v>
      </c>
      <c r="K491" s="29">
        <v>1</v>
      </c>
      <c r="L491" s="28">
        <f>K491*(E491+F491+H491)</f>
        <v>1.7849999999999999</v>
      </c>
      <c r="M491" s="24">
        <v>6</v>
      </c>
      <c r="N491" s="28">
        <f>+L491-J491</f>
        <v>1.071</v>
      </c>
      <c r="O491" s="64">
        <f>+M491*N491*1490000</f>
        <v>9574740</v>
      </c>
      <c r="P491" s="53">
        <v>2023</v>
      </c>
      <c r="Q491" s="129" t="s">
        <v>772</v>
      </c>
      <c r="R491" s="24" t="s">
        <v>39</v>
      </c>
    </row>
    <row r="492" spans="1:18" s="83" customFormat="1" ht="25.5" x14ac:dyDescent="0.25">
      <c r="A492" s="128"/>
      <c r="B492" s="25" t="s">
        <v>363</v>
      </c>
      <c r="C492" s="56">
        <v>34831</v>
      </c>
      <c r="D492" s="24" t="s">
        <v>24</v>
      </c>
      <c r="E492" s="33">
        <f>2.1*85%</f>
        <v>1.7849999999999999</v>
      </c>
      <c r="F492" s="27"/>
      <c r="G492" s="24"/>
      <c r="H492" s="28"/>
      <c r="I492" s="29">
        <v>0.4</v>
      </c>
      <c r="J492" s="130">
        <f>I492*(E492+F492+H492)</f>
        <v>0.71399999999999997</v>
      </c>
      <c r="K492" s="29">
        <v>1</v>
      </c>
      <c r="L492" s="28">
        <f>K492*(E492+F492+H492)</f>
        <v>1.7849999999999999</v>
      </c>
      <c r="M492" s="24">
        <v>1</v>
      </c>
      <c r="N492" s="28">
        <f>+L492-J492</f>
        <v>1.071</v>
      </c>
      <c r="O492" s="64">
        <f>+M492*N492*1800000</f>
        <v>1927800</v>
      </c>
      <c r="P492" s="53">
        <v>2023</v>
      </c>
      <c r="Q492" s="129" t="s">
        <v>772</v>
      </c>
      <c r="R492" s="24" t="s">
        <v>92</v>
      </c>
    </row>
    <row r="493" spans="1:18" s="83" customFormat="1" ht="25.5" x14ac:dyDescent="0.25">
      <c r="A493" s="128"/>
      <c r="B493" s="25" t="s">
        <v>363</v>
      </c>
      <c r="C493" s="56">
        <v>34831</v>
      </c>
      <c r="D493" s="24" t="s">
        <v>24</v>
      </c>
      <c r="E493" s="27">
        <v>2.1</v>
      </c>
      <c r="F493" s="27"/>
      <c r="G493" s="24"/>
      <c r="H493" s="28"/>
      <c r="I493" s="29">
        <v>0.4</v>
      </c>
      <c r="J493" s="130">
        <f>I493*(E493+F493+H493)</f>
        <v>0.84000000000000008</v>
      </c>
      <c r="K493" s="29">
        <v>1</v>
      </c>
      <c r="L493" s="28">
        <f>K493*(E493+F493+H493)</f>
        <v>2.1</v>
      </c>
      <c r="M493" s="24">
        <v>5</v>
      </c>
      <c r="N493" s="28">
        <f>+L493-J493</f>
        <v>1.26</v>
      </c>
      <c r="O493" s="64">
        <f>+M493*N493*1800000</f>
        <v>11340000</v>
      </c>
      <c r="P493" s="53">
        <v>2023</v>
      </c>
      <c r="Q493" s="129" t="s">
        <v>772</v>
      </c>
      <c r="R493" s="24" t="s">
        <v>209</v>
      </c>
    </row>
    <row r="494" spans="1:18" s="143" customFormat="1" ht="27" x14ac:dyDescent="0.25">
      <c r="A494" s="142"/>
      <c r="B494" s="43" t="s">
        <v>365</v>
      </c>
      <c r="C494" s="57"/>
      <c r="D494" s="47"/>
      <c r="E494" s="46"/>
      <c r="F494" s="46"/>
      <c r="G494" s="47"/>
      <c r="H494" s="45"/>
      <c r="I494" s="49"/>
      <c r="J494" s="50"/>
      <c r="K494" s="49"/>
      <c r="L494" s="45"/>
      <c r="M494" s="47"/>
      <c r="N494" s="45"/>
      <c r="O494" s="65">
        <f>SUM(O490:O493)</f>
        <v>26034120</v>
      </c>
      <c r="P494" s="54"/>
      <c r="Q494" s="140"/>
      <c r="R494" s="47"/>
    </row>
    <row r="495" spans="1:18" s="133" customFormat="1" ht="38.25" x14ac:dyDescent="0.25">
      <c r="A495" s="131">
        <v>95</v>
      </c>
      <c r="B495" s="30" t="s">
        <v>366</v>
      </c>
      <c r="C495" s="31">
        <v>29816</v>
      </c>
      <c r="D495" s="52" t="s">
        <v>24</v>
      </c>
      <c r="E495" s="33">
        <v>3.34</v>
      </c>
      <c r="F495" s="33"/>
      <c r="G495" s="32"/>
      <c r="H495" s="34"/>
      <c r="I495" s="35">
        <v>0.4</v>
      </c>
      <c r="J495" s="42">
        <f t="shared" si="30"/>
        <v>1.3360000000000001</v>
      </c>
      <c r="K495" s="35">
        <v>1</v>
      </c>
      <c r="L495" s="34">
        <f t="shared" si="31"/>
        <v>3.34</v>
      </c>
      <c r="M495" s="32">
        <v>6</v>
      </c>
      <c r="N495" s="34">
        <f t="shared" si="32"/>
        <v>2.0039999999999996</v>
      </c>
      <c r="O495" s="63">
        <f>+N495*M495*1490000</f>
        <v>17915759.999999996</v>
      </c>
      <c r="P495" s="52">
        <v>2022</v>
      </c>
      <c r="Q495" s="129" t="s">
        <v>772</v>
      </c>
      <c r="R495" s="32" t="s">
        <v>367</v>
      </c>
    </row>
    <row r="496" spans="1:18" s="83" customFormat="1" ht="25.5" x14ac:dyDescent="0.25">
      <c r="A496" s="128"/>
      <c r="B496" s="25" t="s">
        <v>366</v>
      </c>
      <c r="C496" s="26">
        <v>29816</v>
      </c>
      <c r="D496" s="53" t="s">
        <v>24</v>
      </c>
      <c r="E496" s="27">
        <v>3.34</v>
      </c>
      <c r="F496" s="27"/>
      <c r="G496" s="24"/>
      <c r="H496" s="28"/>
      <c r="I496" s="29">
        <v>0.4</v>
      </c>
      <c r="J496" s="130">
        <f>I496*(E496+F496+H496)</f>
        <v>1.3360000000000001</v>
      </c>
      <c r="K496" s="29">
        <v>1</v>
      </c>
      <c r="L496" s="28">
        <f>K496*(E496+F496+H496)</f>
        <v>3.34</v>
      </c>
      <c r="M496" s="24">
        <v>6</v>
      </c>
      <c r="N496" s="28">
        <f>+L496-J496</f>
        <v>2.0039999999999996</v>
      </c>
      <c r="O496" s="64">
        <f>+M496*N496*1490000</f>
        <v>17915759.999999996</v>
      </c>
      <c r="P496" s="53">
        <v>2023</v>
      </c>
      <c r="Q496" s="129" t="s">
        <v>772</v>
      </c>
      <c r="R496" s="24" t="s">
        <v>39</v>
      </c>
    </row>
    <row r="497" spans="1:18" s="83" customFormat="1" ht="25.5" x14ac:dyDescent="0.25">
      <c r="A497" s="128"/>
      <c r="B497" s="25" t="s">
        <v>366</v>
      </c>
      <c r="C497" s="26">
        <v>29816</v>
      </c>
      <c r="D497" s="53" t="s">
        <v>24</v>
      </c>
      <c r="E497" s="27">
        <v>3.34</v>
      </c>
      <c r="F497" s="27"/>
      <c r="G497" s="24"/>
      <c r="H497" s="28"/>
      <c r="I497" s="29">
        <v>0.4</v>
      </c>
      <c r="J497" s="130">
        <f>I497*(E497+F497+H497)</f>
        <v>1.3360000000000001</v>
      </c>
      <c r="K497" s="29">
        <v>1</v>
      </c>
      <c r="L497" s="28">
        <f>K497*(E497+F497+H497)</f>
        <v>3.34</v>
      </c>
      <c r="M497" s="24">
        <v>6</v>
      </c>
      <c r="N497" s="28">
        <f>+L497-J497</f>
        <v>2.0039999999999996</v>
      </c>
      <c r="O497" s="64">
        <f>+M497*N497*1800000</f>
        <v>21643199.999999996</v>
      </c>
      <c r="P497" s="53">
        <v>2023</v>
      </c>
      <c r="Q497" s="129" t="s">
        <v>772</v>
      </c>
      <c r="R497" s="24" t="s">
        <v>27</v>
      </c>
    </row>
    <row r="498" spans="1:18" s="138" customFormat="1" ht="40.5" x14ac:dyDescent="0.25">
      <c r="A498" s="134"/>
      <c r="B498" s="43" t="s">
        <v>368</v>
      </c>
      <c r="C498" s="44"/>
      <c r="D498" s="54"/>
      <c r="E498" s="46"/>
      <c r="F498" s="46"/>
      <c r="G498" s="47"/>
      <c r="H498" s="45"/>
      <c r="I498" s="49"/>
      <c r="J498" s="50"/>
      <c r="K498" s="41"/>
      <c r="L498" s="40"/>
      <c r="M498" s="47">
        <f>SUM(M495:M497)</f>
        <v>18</v>
      </c>
      <c r="N498" s="40"/>
      <c r="O498" s="135">
        <f>SUM(O495:O497)</f>
        <v>57474719.999999985</v>
      </c>
      <c r="P498" s="136"/>
      <c r="Q498" s="140"/>
      <c r="R498" s="38"/>
    </row>
    <row r="499" spans="1:18" s="83" customFormat="1" ht="25.5" x14ac:dyDescent="0.25">
      <c r="A499" s="128">
        <v>96</v>
      </c>
      <c r="B499" s="17" t="s">
        <v>369</v>
      </c>
      <c r="C499" s="18">
        <v>29110</v>
      </c>
      <c r="D499" s="51" t="s">
        <v>24</v>
      </c>
      <c r="E499" s="20">
        <v>3.46</v>
      </c>
      <c r="F499" s="20"/>
      <c r="G499" s="19"/>
      <c r="H499" s="21"/>
      <c r="I499" s="22">
        <v>0.5</v>
      </c>
      <c r="J499" s="23">
        <f t="shared" si="30"/>
        <v>1.73</v>
      </c>
      <c r="K499" s="29">
        <v>1</v>
      </c>
      <c r="L499" s="28">
        <f t="shared" si="31"/>
        <v>3.46</v>
      </c>
      <c r="M499" s="19">
        <v>6</v>
      </c>
      <c r="N499" s="28">
        <f t="shared" si="32"/>
        <v>1.73</v>
      </c>
      <c r="O499" s="64">
        <f>+N499*M499*1490000</f>
        <v>15466199.999999998</v>
      </c>
      <c r="P499" s="53">
        <v>2022</v>
      </c>
      <c r="Q499" s="129" t="s">
        <v>772</v>
      </c>
      <c r="R499" s="24"/>
    </row>
    <row r="500" spans="1:18" s="133" customFormat="1" ht="25.5" x14ac:dyDescent="0.25">
      <c r="A500" s="131"/>
      <c r="B500" s="30" t="s">
        <v>369</v>
      </c>
      <c r="C500" s="31">
        <v>29110</v>
      </c>
      <c r="D500" s="52" t="s">
        <v>24</v>
      </c>
      <c r="E500" s="33">
        <v>3.65</v>
      </c>
      <c r="F500" s="33"/>
      <c r="G500" s="32"/>
      <c r="H500" s="34"/>
      <c r="I500" s="35">
        <v>0.5</v>
      </c>
      <c r="J500" s="42">
        <f t="shared" si="30"/>
        <v>1.825</v>
      </c>
      <c r="K500" s="35">
        <v>1</v>
      </c>
      <c r="L500" s="34">
        <f t="shared" si="31"/>
        <v>3.65</v>
      </c>
      <c r="M500" s="32">
        <v>6</v>
      </c>
      <c r="N500" s="34">
        <f t="shared" si="32"/>
        <v>1.825</v>
      </c>
      <c r="O500" s="63">
        <f>+N500*M500*1490000</f>
        <v>16315499.999999998</v>
      </c>
      <c r="P500" s="52">
        <v>2022</v>
      </c>
      <c r="Q500" s="129" t="s">
        <v>772</v>
      </c>
      <c r="R500" s="32" t="s">
        <v>38</v>
      </c>
    </row>
    <row r="501" spans="1:18" s="83" customFormat="1" ht="25.5" x14ac:dyDescent="0.25">
      <c r="A501" s="128"/>
      <c r="B501" s="25" t="s">
        <v>369</v>
      </c>
      <c r="C501" s="26">
        <v>29110</v>
      </c>
      <c r="D501" s="53" t="s">
        <v>24</v>
      </c>
      <c r="E501" s="27">
        <v>3.65</v>
      </c>
      <c r="F501" s="27"/>
      <c r="G501" s="24"/>
      <c r="H501" s="28"/>
      <c r="I501" s="29">
        <v>0.5</v>
      </c>
      <c r="J501" s="130">
        <f>I501*(E501+F501+H501)</f>
        <v>1.825</v>
      </c>
      <c r="K501" s="29">
        <v>1</v>
      </c>
      <c r="L501" s="28">
        <f>K501*(E501+F501+H501)</f>
        <v>3.65</v>
      </c>
      <c r="M501" s="24">
        <v>6</v>
      </c>
      <c r="N501" s="28">
        <f>+L501-J501</f>
        <v>1.825</v>
      </c>
      <c r="O501" s="64">
        <f>+M501*N501*1490000</f>
        <v>16315499.999999998</v>
      </c>
      <c r="P501" s="53">
        <v>2023</v>
      </c>
      <c r="Q501" s="129" t="s">
        <v>772</v>
      </c>
      <c r="R501" s="24" t="s">
        <v>39</v>
      </c>
    </row>
    <row r="502" spans="1:18" s="83" customFormat="1" ht="25.5" x14ac:dyDescent="0.25">
      <c r="A502" s="128"/>
      <c r="B502" s="25" t="s">
        <v>369</v>
      </c>
      <c r="C502" s="26">
        <v>29110</v>
      </c>
      <c r="D502" s="53" t="s">
        <v>24</v>
      </c>
      <c r="E502" s="27">
        <v>3.65</v>
      </c>
      <c r="F502" s="27"/>
      <c r="G502" s="24"/>
      <c r="H502" s="28"/>
      <c r="I502" s="29">
        <v>0.5</v>
      </c>
      <c r="J502" s="130">
        <f>I502*(E502+F502+H502)</f>
        <v>1.825</v>
      </c>
      <c r="K502" s="29">
        <v>1</v>
      </c>
      <c r="L502" s="28">
        <f>K502*(E502+F502+H502)</f>
        <v>3.65</v>
      </c>
      <c r="M502" s="24">
        <v>6</v>
      </c>
      <c r="N502" s="28">
        <f>+L502-J502</f>
        <v>1.825</v>
      </c>
      <c r="O502" s="64">
        <f>+M502*N502*1800000</f>
        <v>19710000</v>
      </c>
      <c r="P502" s="53">
        <v>2023</v>
      </c>
      <c r="Q502" s="129" t="s">
        <v>772</v>
      </c>
      <c r="R502" s="24" t="s">
        <v>27</v>
      </c>
    </row>
    <row r="503" spans="1:18" s="138" customFormat="1" ht="27" x14ac:dyDescent="0.25">
      <c r="A503" s="134"/>
      <c r="B503" s="43" t="s">
        <v>370</v>
      </c>
      <c r="C503" s="44"/>
      <c r="D503" s="54"/>
      <c r="E503" s="46"/>
      <c r="F503" s="46"/>
      <c r="G503" s="47"/>
      <c r="H503" s="45"/>
      <c r="I503" s="49"/>
      <c r="J503" s="50"/>
      <c r="K503" s="41"/>
      <c r="L503" s="40"/>
      <c r="M503" s="47">
        <f>SUM(M499:M502)</f>
        <v>24</v>
      </c>
      <c r="N503" s="40"/>
      <c r="O503" s="135">
        <f>SUM(O499:O502)</f>
        <v>67807200</v>
      </c>
      <c r="P503" s="136"/>
      <c r="Q503" s="140"/>
      <c r="R503" s="38"/>
    </row>
    <row r="504" spans="1:18" s="83" customFormat="1" ht="25.5" x14ac:dyDescent="0.25">
      <c r="A504" s="128">
        <v>97</v>
      </c>
      <c r="B504" s="17" t="s">
        <v>371</v>
      </c>
      <c r="C504" s="18">
        <v>32400</v>
      </c>
      <c r="D504" s="19" t="s">
        <v>64</v>
      </c>
      <c r="E504" s="20">
        <v>3.06</v>
      </c>
      <c r="F504" s="20"/>
      <c r="G504" s="19"/>
      <c r="H504" s="21"/>
      <c r="I504" s="22">
        <v>0.4</v>
      </c>
      <c r="J504" s="23">
        <f t="shared" si="30"/>
        <v>1.2240000000000002</v>
      </c>
      <c r="K504" s="29">
        <v>1</v>
      </c>
      <c r="L504" s="28">
        <f t="shared" si="31"/>
        <v>3.06</v>
      </c>
      <c r="M504" s="19">
        <v>4</v>
      </c>
      <c r="N504" s="28">
        <f t="shared" si="32"/>
        <v>1.8359999999999999</v>
      </c>
      <c r="O504" s="64">
        <f>+N504*M504*1490000</f>
        <v>10942560</v>
      </c>
      <c r="P504" s="53">
        <v>2022</v>
      </c>
      <c r="Q504" s="129" t="s">
        <v>772</v>
      </c>
      <c r="R504" s="24" t="s">
        <v>301</v>
      </c>
    </row>
    <row r="505" spans="1:18" s="133" customFormat="1" ht="51" x14ac:dyDescent="0.25">
      <c r="A505" s="131"/>
      <c r="B505" s="30" t="s">
        <v>371</v>
      </c>
      <c r="C505" s="31">
        <v>32400</v>
      </c>
      <c r="D505" s="32" t="s">
        <v>64</v>
      </c>
      <c r="E505" s="33">
        <v>3.33</v>
      </c>
      <c r="F505" s="33"/>
      <c r="G505" s="32"/>
      <c r="H505" s="34"/>
      <c r="I505" s="35">
        <v>0.4</v>
      </c>
      <c r="J505" s="42">
        <f t="shared" si="30"/>
        <v>1.3320000000000001</v>
      </c>
      <c r="K505" s="35">
        <v>1</v>
      </c>
      <c r="L505" s="34">
        <f t="shared" si="31"/>
        <v>3.33</v>
      </c>
      <c r="M505" s="32">
        <v>1</v>
      </c>
      <c r="N505" s="34">
        <f t="shared" si="32"/>
        <v>1.998</v>
      </c>
      <c r="O505" s="63">
        <f>+N505*M505*1490000</f>
        <v>2977020</v>
      </c>
      <c r="P505" s="52">
        <v>2022</v>
      </c>
      <c r="Q505" s="129" t="s">
        <v>772</v>
      </c>
      <c r="R505" s="32" t="s">
        <v>372</v>
      </c>
    </row>
    <row r="506" spans="1:18" s="133" customFormat="1" ht="25.5" x14ac:dyDescent="0.25">
      <c r="A506" s="131"/>
      <c r="B506" s="30" t="s">
        <v>371</v>
      </c>
      <c r="C506" s="31">
        <v>32400</v>
      </c>
      <c r="D506" s="32" t="s">
        <v>64</v>
      </c>
      <c r="E506" s="33">
        <v>3.33</v>
      </c>
      <c r="F506" s="33">
        <v>0.4</v>
      </c>
      <c r="G506" s="32"/>
      <c r="H506" s="34"/>
      <c r="I506" s="35">
        <v>0.4</v>
      </c>
      <c r="J506" s="42">
        <f t="shared" si="30"/>
        <v>1.492</v>
      </c>
      <c r="K506" s="35">
        <v>1</v>
      </c>
      <c r="L506" s="34">
        <f t="shared" si="31"/>
        <v>3.73</v>
      </c>
      <c r="M506" s="32">
        <v>7</v>
      </c>
      <c r="N506" s="34">
        <f t="shared" si="32"/>
        <v>2.238</v>
      </c>
      <c r="O506" s="63">
        <f>+N506*M506*1490000</f>
        <v>23342340</v>
      </c>
      <c r="P506" s="52">
        <v>2022</v>
      </c>
      <c r="Q506" s="129" t="s">
        <v>772</v>
      </c>
      <c r="R506" s="32" t="s">
        <v>373</v>
      </c>
    </row>
    <row r="507" spans="1:18" s="83" customFormat="1" ht="25.5" x14ac:dyDescent="0.25">
      <c r="A507" s="128"/>
      <c r="B507" s="25" t="s">
        <v>371</v>
      </c>
      <c r="C507" s="26">
        <v>32400</v>
      </c>
      <c r="D507" s="24" t="s">
        <v>64</v>
      </c>
      <c r="E507" s="27">
        <v>3.33</v>
      </c>
      <c r="F507" s="27">
        <v>0.4</v>
      </c>
      <c r="G507" s="24"/>
      <c r="H507" s="28"/>
      <c r="I507" s="29">
        <v>0.4</v>
      </c>
      <c r="J507" s="130">
        <f>I507*(E507+F507+H507)</f>
        <v>1.492</v>
      </c>
      <c r="K507" s="29">
        <v>1</v>
      </c>
      <c r="L507" s="28">
        <f>K507*(E507+F507+H507)</f>
        <v>3.73</v>
      </c>
      <c r="M507" s="24">
        <v>6</v>
      </c>
      <c r="N507" s="28">
        <f>+L507-J507</f>
        <v>2.238</v>
      </c>
      <c r="O507" s="64">
        <f>+M507*N507*1490000</f>
        <v>20007720</v>
      </c>
      <c r="P507" s="53">
        <v>2023</v>
      </c>
      <c r="Q507" s="129" t="s">
        <v>772</v>
      </c>
      <c r="R507" s="24" t="s">
        <v>39</v>
      </c>
    </row>
    <row r="508" spans="1:18" s="83" customFormat="1" ht="25.5" x14ac:dyDescent="0.25">
      <c r="A508" s="128"/>
      <c r="B508" s="25" t="s">
        <v>371</v>
      </c>
      <c r="C508" s="26">
        <v>32400</v>
      </c>
      <c r="D508" s="24" t="s">
        <v>64</v>
      </c>
      <c r="E508" s="27">
        <v>3.33</v>
      </c>
      <c r="F508" s="27">
        <v>0.4</v>
      </c>
      <c r="G508" s="24"/>
      <c r="H508" s="28"/>
      <c r="I508" s="29">
        <v>0.4</v>
      </c>
      <c r="J508" s="130">
        <f>I508*(E508+F508+H508)</f>
        <v>1.492</v>
      </c>
      <c r="K508" s="29">
        <v>1</v>
      </c>
      <c r="L508" s="28">
        <f>K508*(E508+F508+H508)</f>
        <v>3.73</v>
      </c>
      <c r="M508" s="24">
        <v>6</v>
      </c>
      <c r="N508" s="28">
        <f>+L508-J508</f>
        <v>2.238</v>
      </c>
      <c r="O508" s="64">
        <f>+M508*N508*1800000</f>
        <v>24170400</v>
      </c>
      <c r="P508" s="53">
        <v>2023</v>
      </c>
      <c r="Q508" s="129" t="s">
        <v>772</v>
      </c>
      <c r="R508" s="24" t="s">
        <v>27</v>
      </c>
    </row>
    <row r="509" spans="1:18" s="138" customFormat="1" ht="27" x14ac:dyDescent="0.25">
      <c r="A509" s="134"/>
      <c r="B509" s="43" t="s">
        <v>374</v>
      </c>
      <c r="C509" s="44"/>
      <c r="D509" s="47"/>
      <c r="E509" s="46"/>
      <c r="F509" s="46"/>
      <c r="G509" s="47"/>
      <c r="H509" s="45"/>
      <c r="I509" s="49"/>
      <c r="J509" s="50"/>
      <c r="K509" s="41"/>
      <c r="L509" s="40"/>
      <c r="M509" s="47">
        <f>SUM(M504:M508)</f>
        <v>24</v>
      </c>
      <c r="N509" s="40"/>
      <c r="O509" s="135">
        <f>SUM(O504:O508)</f>
        <v>81440040</v>
      </c>
      <c r="P509" s="136"/>
      <c r="Q509" s="140"/>
      <c r="R509" s="38"/>
    </row>
    <row r="510" spans="1:18" s="83" customFormat="1" ht="25.5" x14ac:dyDescent="0.25">
      <c r="A510" s="128">
        <v>98</v>
      </c>
      <c r="B510" s="17" t="s">
        <v>375</v>
      </c>
      <c r="C510" s="18">
        <v>33070</v>
      </c>
      <c r="D510" s="19" t="s">
        <v>24</v>
      </c>
      <c r="E510" s="20">
        <v>2.06</v>
      </c>
      <c r="F510" s="20"/>
      <c r="G510" s="19"/>
      <c r="H510" s="21"/>
      <c r="I510" s="22">
        <v>0.4</v>
      </c>
      <c r="J510" s="23">
        <f t="shared" si="30"/>
        <v>0.82400000000000007</v>
      </c>
      <c r="K510" s="29">
        <v>1</v>
      </c>
      <c r="L510" s="28">
        <f t="shared" si="31"/>
        <v>2.06</v>
      </c>
      <c r="M510" s="19">
        <v>5</v>
      </c>
      <c r="N510" s="28">
        <f t="shared" si="32"/>
        <v>1.236</v>
      </c>
      <c r="O510" s="64">
        <f>+N510*M510*1490000</f>
        <v>9208200</v>
      </c>
      <c r="P510" s="53">
        <v>2022</v>
      </c>
      <c r="Q510" s="129" t="s">
        <v>772</v>
      </c>
      <c r="R510" s="24"/>
    </row>
    <row r="511" spans="1:18" s="133" customFormat="1" ht="25.5" x14ac:dyDescent="0.25">
      <c r="A511" s="131"/>
      <c r="B511" s="30" t="s">
        <v>375</v>
      </c>
      <c r="C511" s="31">
        <v>33070</v>
      </c>
      <c r="D511" s="32" t="s">
        <v>24</v>
      </c>
      <c r="E511" s="33">
        <v>2.2599999999999998</v>
      </c>
      <c r="F511" s="33"/>
      <c r="G511" s="32"/>
      <c r="H511" s="34"/>
      <c r="I511" s="35">
        <v>0.4</v>
      </c>
      <c r="J511" s="42">
        <f t="shared" si="30"/>
        <v>0.90399999999999991</v>
      </c>
      <c r="K511" s="35">
        <v>1</v>
      </c>
      <c r="L511" s="34">
        <f t="shared" si="31"/>
        <v>2.2599999999999998</v>
      </c>
      <c r="M511" s="32">
        <v>1</v>
      </c>
      <c r="N511" s="34">
        <f t="shared" si="32"/>
        <v>1.3559999999999999</v>
      </c>
      <c r="O511" s="63">
        <f>+N511*M511*1490000</f>
        <v>2020439.9999999998</v>
      </c>
      <c r="P511" s="53">
        <v>2022</v>
      </c>
      <c r="Q511" s="129" t="s">
        <v>772</v>
      </c>
      <c r="R511" s="32" t="s">
        <v>50</v>
      </c>
    </row>
    <row r="512" spans="1:18" s="133" customFormat="1" ht="25.5" x14ac:dyDescent="0.25">
      <c r="A512" s="131"/>
      <c r="B512" s="30" t="s">
        <v>375</v>
      </c>
      <c r="C512" s="31">
        <v>33070</v>
      </c>
      <c r="D512" s="32" t="s">
        <v>24</v>
      </c>
      <c r="E512" s="33">
        <v>2.41</v>
      </c>
      <c r="F512" s="33"/>
      <c r="G512" s="32"/>
      <c r="H512" s="34"/>
      <c r="I512" s="35">
        <v>0.4</v>
      </c>
      <c r="J512" s="42">
        <f t="shared" si="30"/>
        <v>0.96400000000000008</v>
      </c>
      <c r="K512" s="35">
        <v>1</v>
      </c>
      <c r="L512" s="34">
        <f t="shared" si="31"/>
        <v>2.41</v>
      </c>
      <c r="M512" s="32">
        <v>6</v>
      </c>
      <c r="N512" s="34">
        <f t="shared" si="32"/>
        <v>1.4460000000000002</v>
      </c>
      <c r="O512" s="63">
        <f>+N512*M512*1490000</f>
        <v>12927240.000000004</v>
      </c>
      <c r="P512" s="52">
        <v>2022</v>
      </c>
      <c r="Q512" s="129" t="s">
        <v>772</v>
      </c>
      <c r="R512" s="32" t="s">
        <v>38</v>
      </c>
    </row>
    <row r="513" spans="1:18" s="83" customFormat="1" ht="25.5" x14ac:dyDescent="0.25">
      <c r="A513" s="128"/>
      <c r="B513" s="25" t="s">
        <v>375</v>
      </c>
      <c r="C513" s="26">
        <v>33070</v>
      </c>
      <c r="D513" s="24" t="s">
        <v>24</v>
      </c>
      <c r="E513" s="27">
        <v>2.41</v>
      </c>
      <c r="F513" s="27"/>
      <c r="G513" s="24"/>
      <c r="H513" s="28"/>
      <c r="I513" s="29">
        <v>0.4</v>
      </c>
      <c r="J513" s="130">
        <f>I513*(E513+F513+H513)</f>
        <v>0.96400000000000008</v>
      </c>
      <c r="K513" s="29">
        <v>1</v>
      </c>
      <c r="L513" s="28">
        <f>K513*(E513+F513+H513)</f>
        <v>2.41</v>
      </c>
      <c r="M513" s="24">
        <v>6</v>
      </c>
      <c r="N513" s="28">
        <f>+L513-J513</f>
        <v>1.4460000000000002</v>
      </c>
      <c r="O513" s="64">
        <f>+M513*N513*1490000</f>
        <v>12927240.000000004</v>
      </c>
      <c r="P513" s="53">
        <v>2023</v>
      </c>
      <c r="Q513" s="129" t="s">
        <v>772</v>
      </c>
      <c r="R513" s="24" t="s">
        <v>39</v>
      </c>
    </row>
    <row r="514" spans="1:18" s="83" customFormat="1" ht="25.5" x14ac:dyDescent="0.25">
      <c r="A514" s="128"/>
      <c r="B514" s="25" t="s">
        <v>375</v>
      </c>
      <c r="C514" s="26">
        <v>33070</v>
      </c>
      <c r="D514" s="24" t="s">
        <v>24</v>
      </c>
      <c r="E514" s="27">
        <v>2.41</v>
      </c>
      <c r="F514" s="27"/>
      <c r="G514" s="24"/>
      <c r="H514" s="28"/>
      <c r="I514" s="29">
        <v>0.4</v>
      </c>
      <c r="J514" s="130">
        <f>I514*(E514+F514+H514)</f>
        <v>0.96400000000000008</v>
      </c>
      <c r="K514" s="29">
        <v>1</v>
      </c>
      <c r="L514" s="28">
        <f>K514*(E514+F514+H514)</f>
        <v>2.41</v>
      </c>
      <c r="M514" s="24">
        <v>6</v>
      </c>
      <c r="N514" s="28">
        <f>+L514-J514</f>
        <v>1.4460000000000002</v>
      </c>
      <c r="O514" s="64">
        <f>+M514*N514*1800000</f>
        <v>15616800.000000004</v>
      </c>
      <c r="P514" s="53">
        <v>2023</v>
      </c>
      <c r="Q514" s="129" t="s">
        <v>772</v>
      </c>
      <c r="R514" s="24" t="s">
        <v>27</v>
      </c>
    </row>
    <row r="515" spans="1:18" s="138" customFormat="1" ht="27" x14ac:dyDescent="0.25">
      <c r="A515" s="134"/>
      <c r="B515" s="43" t="s">
        <v>376</v>
      </c>
      <c r="C515" s="44"/>
      <c r="D515" s="47"/>
      <c r="E515" s="46"/>
      <c r="F515" s="46"/>
      <c r="G515" s="47"/>
      <c r="H515" s="45"/>
      <c r="I515" s="49"/>
      <c r="J515" s="50"/>
      <c r="K515" s="41"/>
      <c r="L515" s="40"/>
      <c r="M515" s="47">
        <f>SUM(M510:M514)</f>
        <v>24</v>
      </c>
      <c r="N515" s="40"/>
      <c r="O515" s="135">
        <f>SUM(O510:O514)</f>
        <v>52699920.000000015</v>
      </c>
      <c r="P515" s="136"/>
      <c r="Q515" s="140"/>
      <c r="R515" s="38"/>
    </row>
    <row r="516" spans="1:18" s="83" customFormat="1" ht="25.5" x14ac:dyDescent="0.25">
      <c r="A516" s="128">
        <v>99</v>
      </c>
      <c r="B516" s="17" t="s">
        <v>377</v>
      </c>
      <c r="C516" s="18">
        <v>30857</v>
      </c>
      <c r="D516" s="51" t="s">
        <v>24</v>
      </c>
      <c r="E516" s="20">
        <v>3.06</v>
      </c>
      <c r="F516" s="20"/>
      <c r="G516" s="19"/>
      <c r="H516" s="21"/>
      <c r="I516" s="22">
        <v>0.4</v>
      </c>
      <c r="J516" s="23">
        <f t="shared" si="30"/>
        <v>1.2240000000000002</v>
      </c>
      <c r="K516" s="29">
        <v>1</v>
      </c>
      <c r="L516" s="28">
        <f t="shared" si="31"/>
        <v>3.06</v>
      </c>
      <c r="M516" s="19">
        <v>6</v>
      </c>
      <c r="N516" s="28">
        <f t="shared" si="32"/>
        <v>1.8359999999999999</v>
      </c>
      <c r="O516" s="64">
        <f>+N516*M516*1490000</f>
        <v>16413839.999999998</v>
      </c>
      <c r="P516" s="53">
        <v>2022</v>
      </c>
      <c r="Q516" s="129" t="s">
        <v>772</v>
      </c>
      <c r="R516" s="24"/>
    </row>
    <row r="517" spans="1:18" s="133" customFormat="1" ht="25.5" x14ac:dyDescent="0.25">
      <c r="A517" s="131"/>
      <c r="B517" s="30" t="s">
        <v>377</v>
      </c>
      <c r="C517" s="31">
        <v>30857</v>
      </c>
      <c r="D517" s="52" t="s">
        <v>24</v>
      </c>
      <c r="E517" s="33">
        <v>3.34</v>
      </c>
      <c r="F517" s="33"/>
      <c r="G517" s="32"/>
      <c r="H517" s="34"/>
      <c r="I517" s="35">
        <v>0.4</v>
      </c>
      <c r="J517" s="42">
        <f t="shared" si="30"/>
        <v>1.3360000000000001</v>
      </c>
      <c r="K517" s="35">
        <v>1</v>
      </c>
      <c r="L517" s="34">
        <f t="shared" si="31"/>
        <v>3.34</v>
      </c>
      <c r="M517" s="32">
        <v>6</v>
      </c>
      <c r="N517" s="34">
        <f t="shared" si="32"/>
        <v>2.0039999999999996</v>
      </c>
      <c r="O517" s="63">
        <f>+N517*M517*1490000</f>
        <v>17915759.999999996</v>
      </c>
      <c r="P517" s="52">
        <v>2022</v>
      </c>
      <c r="Q517" s="129" t="s">
        <v>772</v>
      </c>
      <c r="R517" s="32" t="s">
        <v>38</v>
      </c>
    </row>
    <row r="518" spans="1:18" s="83" customFormat="1" ht="25.5" x14ac:dyDescent="0.25">
      <c r="A518" s="128"/>
      <c r="B518" s="25" t="s">
        <v>377</v>
      </c>
      <c r="C518" s="26">
        <v>30857</v>
      </c>
      <c r="D518" s="53" t="s">
        <v>24</v>
      </c>
      <c r="E518" s="27">
        <v>3.34</v>
      </c>
      <c r="F518" s="27"/>
      <c r="G518" s="24"/>
      <c r="H518" s="28"/>
      <c r="I518" s="29">
        <v>0.4</v>
      </c>
      <c r="J518" s="130">
        <f>I518*(E518+F518+H518)</f>
        <v>1.3360000000000001</v>
      </c>
      <c r="K518" s="29">
        <v>1</v>
      </c>
      <c r="L518" s="28">
        <f>K518*(E518+F518+H518)</f>
        <v>3.34</v>
      </c>
      <c r="M518" s="24">
        <v>6</v>
      </c>
      <c r="N518" s="28">
        <f>+L518-J518</f>
        <v>2.0039999999999996</v>
      </c>
      <c r="O518" s="64">
        <f>+M518*N518*1490000</f>
        <v>17915759.999999996</v>
      </c>
      <c r="P518" s="53">
        <v>2023</v>
      </c>
      <c r="Q518" s="129" t="s">
        <v>772</v>
      </c>
      <c r="R518" s="24" t="s">
        <v>39</v>
      </c>
    </row>
    <row r="519" spans="1:18" s="83" customFormat="1" ht="25.5" x14ac:dyDescent="0.25">
      <c r="A519" s="128"/>
      <c r="B519" s="25" t="s">
        <v>377</v>
      </c>
      <c r="C519" s="26">
        <v>30857</v>
      </c>
      <c r="D519" s="53" t="s">
        <v>24</v>
      </c>
      <c r="E519" s="27">
        <v>3.34</v>
      </c>
      <c r="F519" s="27"/>
      <c r="G519" s="24"/>
      <c r="H519" s="28"/>
      <c r="I519" s="29">
        <v>0.4</v>
      </c>
      <c r="J519" s="130">
        <f>I519*(E519+F519+H519)</f>
        <v>1.3360000000000001</v>
      </c>
      <c r="K519" s="29">
        <v>1</v>
      </c>
      <c r="L519" s="28">
        <f>K519*(E519+F519+H519)</f>
        <v>3.34</v>
      </c>
      <c r="M519" s="24">
        <v>6</v>
      </c>
      <c r="N519" s="28">
        <f>+L519-J519</f>
        <v>2.0039999999999996</v>
      </c>
      <c r="O519" s="64">
        <f>+M519*N519*1800000</f>
        <v>21643199.999999996</v>
      </c>
      <c r="P519" s="53">
        <v>2023</v>
      </c>
      <c r="Q519" s="129" t="s">
        <v>772</v>
      </c>
      <c r="R519" s="24" t="s">
        <v>27</v>
      </c>
    </row>
    <row r="520" spans="1:18" s="138" customFormat="1" ht="27" x14ac:dyDescent="0.25">
      <c r="A520" s="134"/>
      <c r="B520" s="43" t="s">
        <v>378</v>
      </c>
      <c r="C520" s="44"/>
      <c r="D520" s="54"/>
      <c r="E520" s="46"/>
      <c r="F520" s="46"/>
      <c r="G520" s="47"/>
      <c r="H520" s="45"/>
      <c r="I520" s="49"/>
      <c r="J520" s="50"/>
      <c r="K520" s="41"/>
      <c r="L520" s="40"/>
      <c r="M520" s="47">
        <f>SUM(M516:M519)</f>
        <v>24</v>
      </c>
      <c r="N520" s="40"/>
      <c r="O520" s="135">
        <f>SUM(O516:O519)</f>
        <v>73888559.999999985</v>
      </c>
      <c r="P520" s="136"/>
      <c r="Q520" s="140"/>
      <c r="R520" s="38"/>
    </row>
    <row r="521" spans="1:18" s="83" customFormat="1" ht="25.5" x14ac:dyDescent="0.25">
      <c r="A521" s="128">
        <v>100</v>
      </c>
      <c r="B521" s="17" t="s">
        <v>379</v>
      </c>
      <c r="C521" s="18">
        <v>32775</v>
      </c>
      <c r="D521" s="19" t="s">
        <v>24</v>
      </c>
      <c r="E521" s="20">
        <v>2.86</v>
      </c>
      <c r="F521" s="20"/>
      <c r="G521" s="19"/>
      <c r="H521" s="21"/>
      <c r="I521" s="22">
        <v>0.4</v>
      </c>
      <c r="J521" s="23">
        <f t="shared" si="30"/>
        <v>1.1439999999999999</v>
      </c>
      <c r="K521" s="29">
        <v>1</v>
      </c>
      <c r="L521" s="28">
        <f t="shared" si="31"/>
        <v>2.86</v>
      </c>
      <c r="M521" s="19">
        <v>3</v>
      </c>
      <c r="N521" s="28">
        <f t="shared" si="32"/>
        <v>1.716</v>
      </c>
      <c r="O521" s="64">
        <f>+N521*M521*1490000</f>
        <v>7670520</v>
      </c>
      <c r="P521" s="53">
        <v>2022</v>
      </c>
      <c r="Q521" s="129" t="s">
        <v>772</v>
      </c>
      <c r="R521" s="24"/>
    </row>
    <row r="522" spans="1:18" s="133" customFormat="1" ht="25.5" x14ac:dyDescent="0.25">
      <c r="A522" s="131"/>
      <c r="B522" s="30" t="s">
        <v>379</v>
      </c>
      <c r="C522" s="31">
        <v>32775</v>
      </c>
      <c r="D522" s="32" t="s">
        <v>24</v>
      </c>
      <c r="E522" s="33">
        <v>3.06</v>
      </c>
      <c r="F522" s="33"/>
      <c r="G522" s="32"/>
      <c r="H522" s="34"/>
      <c r="I522" s="35">
        <v>0.4</v>
      </c>
      <c r="J522" s="42">
        <f t="shared" si="30"/>
        <v>1.2240000000000002</v>
      </c>
      <c r="K522" s="35">
        <v>1</v>
      </c>
      <c r="L522" s="34">
        <f t="shared" si="31"/>
        <v>3.06</v>
      </c>
      <c r="M522" s="32">
        <v>3</v>
      </c>
      <c r="N522" s="34">
        <f t="shared" si="32"/>
        <v>1.8359999999999999</v>
      </c>
      <c r="O522" s="63">
        <f>+N522*M522*1490000</f>
        <v>8206919.9999999991</v>
      </c>
      <c r="P522" s="52">
        <v>2022</v>
      </c>
      <c r="Q522" s="129" t="s">
        <v>772</v>
      </c>
      <c r="R522" s="32" t="s">
        <v>50</v>
      </c>
    </row>
    <row r="523" spans="1:18" s="133" customFormat="1" ht="25.5" x14ac:dyDescent="0.25">
      <c r="A523" s="131"/>
      <c r="B523" s="30" t="s">
        <v>379</v>
      </c>
      <c r="C523" s="31">
        <v>32775</v>
      </c>
      <c r="D523" s="32" t="s">
        <v>24</v>
      </c>
      <c r="E523" s="33">
        <v>3.34</v>
      </c>
      <c r="F523" s="33"/>
      <c r="G523" s="32"/>
      <c r="H523" s="34"/>
      <c r="I523" s="35">
        <v>0.4</v>
      </c>
      <c r="J523" s="42">
        <f t="shared" si="30"/>
        <v>1.3360000000000001</v>
      </c>
      <c r="K523" s="35">
        <v>1</v>
      </c>
      <c r="L523" s="34">
        <f t="shared" si="31"/>
        <v>3.34</v>
      </c>
      <c r="M523" s="32">
        <v>6</v>
      </c>
      <c r="N523" s="34">
        <f t="shared" si="32"/>
        <v>2.0039999999999996</v>
      </c>
      <c r="O523" s="63">
        <f>+N523*M523*1490000</f>
        <v>17915759.999999996</v>
      </c>
      <c r="P523" s="52">
        <v>2022</v>
      </c>
      <c r="Q523" s="129" t="s">
        <v>772</v>
      </c>
      <c r="R523" s="32" t="s">
        <v>38</v>
      </c>
    </row>
    <row r="524" spans="1:18" s="83" customFormat="1" ht="25.5" x14ac:dyDescent="0.25">
      <c r="A524" s="128"/>
      <c r="B524" s="25" t="s">
        <v>379</v>
      </c>
      <c r="C524" s="26">
        <v>32775</v>
      </c>
      <c r="D524" s="24" t="s">
        <v>24</v>
      </c>
      <c r="E524" s="27">
        <v>3.34</v>
      </c>
      <c r="F524" s="27"/>
      <c r="G524" s="24"/>
      <c r="H524" s="28"/>
      <c r="I524" s="29">
        <v>0.4</v>
      </c>
      <c r="J524" s="130">
        <f>I524*(E524+F524+H524)</f>
        <v>1.3360000000000001</v>
      </c>
      <c r="K524" s="29">
        <v>1</v>
      </c>
      <c r="L524" s="28">
        <f>K524*(E524+F524+H524)</f>
        <v>3.34</v>
      </c>
      <c r="M524" s="24">
        <v>6</v>
      </c>
      <c r="N524" s="28">
        <f>+L524-J524</f>
        <v>2.0039999999999996</v>
      </c>
      <c r="O524" s="64">
        <f>+M524*N524*1490000</f>
        <v>17915759.999999996</v>
      </c>
      <c r="P524" s="53">
        <v>2023</v>
      </c>
      <c r="Q524" s="129" t="s">
        <v>772</v>
      </c>
      <c r="R524" s="24" t="s">
        <v>39</v>
      </c>
    </row>
    <row r="525" spans="1:18" s="83" customFormat="1" ht="25.5" x14ac:dyDescent="0.25">
      <c r="A525" s="128"/>
      <c r="B525" s="25" t="s">
        <v>379</v>
      </c>
      <c r="C525" s="26">
        <v>32775</v>
      </c>
      <c r="D525" s="24" t="s">
        <v>24</v>
      </c>
      <c r="E525" s="27">
        <v>3.34</v>
      </c>
      <c r="F525" s="27"/>
      <c r="G525" s="24"/>
      <c r="H525" s="28"/>
      <c r="I525" s="29">
        <v>0.4</v>
      </c>
      <c r="J525" s="130">
        <f>I525*(E525+F525+H525)</f>
        <v>1.3360000000000001</v>
      </c>
      <c r="K525" s="29">
        <v>1</v>
      </c>
      <c r="L525" s="28">
        <f>K525*(E525+F525+H525)</f>
        <v>3.34</v>
      </c>
      <c r="M525" s="24">
        <v>6</v>
      </c>
      <c r="N525" s="28">
        <f>+L525-J525</f>
        <v>2.0039999999999996</v>
      </c>
      <c r="O525" s="64">
        <f>+M525*N525*1800000</f>
        <v>21643199.999999996</v>
      </c>
      <c r="P525" s="53">
        <v>2023</v>
      </c>
      <c r="Q525" s="129" t="s">
        <v>772</v>
      </c>
      <c r="R525" s="24" t="s">
        <v>27</v>
      </c>
    </row>
    <row r="526" spans="1:18" s="138" customFormat="1" ht="27" x14ac:dyDescent="0.25">
      <c r="A526" s="134"/>
      <c r="B526" s="43" t="s">
        <v>380</v>
      </c>
      <c r="C526" s="44"/>
      <c r="D526" s="47"/>
      <c r="E526" s="46"/>
      <c r="F526" s="46"/>
      <c r="G526" s="47"/>
      <c r="H526" s="45"/>
      <c r="I526" s="49"/>
      <c r="J526" s="50"/>
      <c r="K526" s="41"/>
      <c r="L526" s="40"/>
      <c r="M526" s="47">
        <f>SUM(M521:M525)</f>
        <v>24</v>
      </c>
      <c r="N526" s="40"/>
      <c r="O526" s="135">
        <f>SUM(O521:O525)</f>
        <v>73352160</v>
      </c>
      <c r="P526" s="136"/>
      <c r="Q526" s="140"/>
      <c r="R526" s="38"/>
    </row>
    <row r="527" spans="1:18" s="83" customFormat="1" ht="25.5" x14ac:dyDescent="0.25">
      <c r="A527" s="128">
        <v>101</v>
      </c>
      <c r="B527" s="17" t="s">
        <v>381</v>
      </c>
      <c r="C527" s="18" t="s">
        <v>382</v>
      </c>
      <c r="D527" s="19" t="s">
        <v>24</v>
      </c>
      <c r="E527" s="20">
        <v>2.66</v>
      </c>
      <c r="F527" s="20"/>
      <c r="G527" s="19"/>
      <c r="H527" s="21"/>
      <c r="I527" s="22">
        <v>0.4</v>
      </c>
      <c r="J527" s="23">
        <f t="shared" si="30"/>
        <v>1.0640000000000001</v>
      </c>
      <c r="K527" s="29">
        <v>1</v>
      </c>
      <c r="L527" s="28">
        <f t="shared" si="31"/>
        <v>2.66</v>
      </c>
      <c r="M527" s="19">
        <v>3</v>
      </c>
      <c r="N527" s="28">
        <f t="shared" si="32"/>
        <v>1.5960000000000001</v>
      </c>
      <c r="O527" s="64">
        <f>+N527*M527*1490000</f>
        <v>7134120</v>
      </c>
      <c r="P527" s="53">
        <v>2022</v>
      </c>
      <c r="Q527" s="129" t="s">
        <v>772</v>
      </c>
      <c r="R527" s="24"/>
    </row>
    <row r="528" spans="1:18" s="133" customFormat="1" ht="25.5" x14ac:dyDescent="0.25">
      <c r="A528" s="131"/>
      <c r="B528" s="30" t="s">
        <v>381</v>
      </c>
      <c r="C528" s="31" t="s">
        <v>382</v>
      </c>
      <c r="D528" s="32" t="s">
        <v>24</v>
      </c>
      <c r="E528" s="33">
        <v>2.86</v>
      </c>
      <c r="F528" s="33"/>
      <c r="G528" s="32"/>
      <c r="H528" s="34"/>
      <c r="I528" s="35">
        <v>0.4</v>
      </c>
      <c r="J528" s="42">
        <f t="shared" si="30"/>
        <v>1.1439999999999999</v>
      </c>
      <c r="K528" s="35">
        <v>1</v>
      </c>
      <c r="L528" s="34">
        <f t="shared" si="31"/>
        <v>2.86</v>
      </c>
      <c r="M528" s="32">
        <v>3</v>
      </c>
      <c r="N528" s="34">
        <f t="shared" si="32"/>
        <v>1.716</v>
      </c>
      <c r="O528" s="63">
        <f>+N528*M528*1490000</f>
        <v>7670520</v>
      </c>
      <c r="P528" s="52">
        <v>2022</v>
      </c>
      <c r="Q528" s="129" t="s">
        <v>772</v>
      </c>
      <c r="R528" s="32" t="s">
        <v>50</v>
      </c>
    </row>
    <row r="529" spans="1:18" s="133" customFormat="1" ht="25.5" x14ac:dyDescent="0.25">
      <c r="A529" s="131"/>
      <c r="B529" s="30" t="s">
        <v>381</v>
      </c>
      <c r="C529" s="31" t="s">
        <v>382</v>
      </c>
      <c r="D529" s="32" t="s">
        <v>24</v>
      </c>
      <c r="E529" s="33">
        <v>3.03</v>
      </c>
      <c r="F529" s="33"/>
      <c r="G529" s="32"/>
      <c r="H529" s="34"/>
      <c r="I529" s="35">
        <v>0.4</v>
      </c>
      <c r="J529" s="42">
        <f t="shared" si="30"/>
        <v>1.212</v>
      </c>
      <c r="K529" s="35">
        <v>1</v>
      </c>
      <c r="L529" s="34">
        <f t="shared" si="31"/>
        <v>3.03</v>
      </c>
      <c r="M529" s="32">
        <v>6</v>
      </c>
      <c r="N529" s="34">
        <f t="shared" si="32"/>
        <v>1.8179999999999998</v>
      </c>
      <c r="O529" s="63">
        <f>+N529*M529*1490000</f>
        <v>16252920</v>
      </c>
      <c r="P529" s="52">
        <v>2022</v>
      </c>
      <c r="Q529" s="129" t="s">
        <v>772</v>
      </c>
      <c r="R529" s="32" t="s">
        <v>38</v>
      </c>
    </row>
    <row r="530" spans="1:18" s="83" customFormat="1" ht="25.5" x14ac:dyDescent="0.25">
      <c r="A530" s="128"/>
      <c r="B530" s="25" t="s">
        <v>381</v>
      </c>
      <c r="C530" s="26" t="s">
        <v>382</v>
      </c>
      <c r="D530" s="24" t="s">
        <v>24</v>
      </c>
      <c r="E530" s="27">
        <v>3.03</v>
      </c>
      <c r="F530" s="27"/>
      <c r="G530" s="24"/>
      <c r="H530" s="28"/>
      <c r="I530" s="29">
        <v>0.4</v>
      </c>
      <c r="J530" s="130">
        <f>I530*(E530+F530+H530)</f>
        <v>1.212</v>
      </c>
      <c r="K530" s="29">
        <v>1</v>
      </c>
      <c r="L530" s="28">
        <f>K530*(E530+F530+H530)</f>
        <v>3.03</v>
      </c>
      <c r="M530" s="24">
        <v>6</v>
      </c>
      <c r="N530" s="28">
        <f>+L530-J530</f>
        <v>1.8179999999999998</v>
      </c>
      <c r="O530" s="64">
        <f>+M530*N530*1490000</f>
        <v>16252920</v>
      </c>
      <c r="P530" s="53">
        <v>2023</v>
      </c>
      <c r="Q530" s="129" t="s">
        <v>772</v>
      </c>
      <c r="R530" s="24" t="s">
        <v>39</v>
      </c>
    </row>
    <row r="531" spans="1:18" s="83" customFormat="1" ht="25.5" x14ac:dyDescent="0.25">
      <c r="A531" s="128"/>
      <c r="B531" s="25" t="s">
        <v>381</v>
      </c>
      <c r="C531" s="26" t="s">
        <v>382</v>
      </c>
      <c r="D531" s="24" t="s">
        <v>24</v>
      </c>
      <c r="E531" s="27">
        <v>3.03</v>
      </c>
      <c r="F531" s="27"/>
      <c r="G531" s="24"/>
      <c r="H531" s="28"/>
      <c r="I531" s="29">
        <v>0.4</v>
      </c>
      <c r="J531" s="130">
        <f>I531*(E531+F531+H531)</f>
        <v>1.212</v>
      </c>
      <c r="K531" s="29">
        <v>1</v>
      </c>
      <c r="L531" s="28">
        <f>K531*(E531+F531+H531)</f>
        <v>3.03</v>
      </c>
      <c r="M531" s="24">
        <v>6</v>
      </c>
      <c r="N531" s="28">
        <f>+L531-J531</f>
        <v>1.8179999999999998</v>
      </c>
      <c r="O531" s="64">
        <f>+M531*N531*1800000</f>
        <v>19634400</v>
      </c>
      <c r="P531" s="53">
        <v>2023</v>
      </c>
      <c r="Q531" s="129" t="s">
        <v>772</v>
      </c>
      <c r="R531" s="24" t="s">
        <v>27</v>
      </c>
    </row>
    <row r="532" spans="1:18" s="138" customFormat="1" ht="27" x14ac:dyDescent="0.25">
      <c r="A532" s="134"/>
      <c r="B532" s="43" t="s">
        <v>383</v>
      </c>
      <c r="C532" s="44"/>
      <c r="D532" s="47"/>
      <c r="E532" s="46"/>
      <c r="F532" s="46"/>
      <c r="G532" s="47"/>
      <c r="H532" s="45"/>
      <c r="I532" s="49"/>
      <c r="J532" s="50"/>
      <c r="K532" s="41"/>
      <c r="L532" s="40"/>
      <c r="M532" s="47">
        <f>SUM(M527:M531)</f>
        <v>24</v>
      </c>
      <c r="N532" s="40"/>
      <c r="O532" s="135">
        <f>SUM(O527:O531)</f>
        <v>66944880</v>
      </c>
      <c r="P532" s="136"/>
      <c r="Q532" s="140"/>
      <c r="R532" s="38"/>
    </row>
    <row r="533" spans="1:18" s="83" customFormat="1" ht="25.5" x14ac:dyDescent="0.25">
      <c r="A533" s="128">
        <v>102</v>
      </c>
      <c r="B533" s="17" t="s">
        <v>384</v>
      </c>
      <c r="C533" s="18">
        <v>32258</v>
      </c>
      <c r="D533" s="19" t="s">
        <v>24</v>
      </c>
      <c r="E533" s="20">
        <v>2.66</v>
      </c>
      <c r="F533" s="20"/>
      <c r="G533" s="19"/>
      <c r="H533" s="21"/>
      <c r="I533" s="22">
        <v>0.4</v>
      </c>
      <c r="J533" s="23">
        <f t="shared" si="30"/>
        <v>1.0640000000000001</v>
      </c>
      <c r="K533" s="29">
        <v>1</v>
      </c>
      <c r="L533" s="28">
        <f t="shared" si="31"/>
        <v>2.66</v>
      </c>
      <c r="M533" s="19">
        <v>3</v>
      </c>
      <c r="N533" s="28">
        <f t="shared" si="32"/>
        <v>1.5960000000000001</v>
      </c>
      <c r="O533" s="64">
        <f>+N533*M533*1490000</f>
        <v>7134120</v>
      </c>
      <c r="P533" s="53">
        <v>2022</v>
      </c>
      <c r="Q533" s="129" t="s">
        <v>772</v>
      </c>
      <c r="R533" s="24"/>
    </row>
    <row r="534" spans="1:18" s="133" customFormat="1" ht="25.5" x14ac:dyDescent="0.25">
      <c r="A534" s="131"/>
      <c r="B534" s="30" t="s">
        <v>384</v>
      </c>
      <c r="C534" s="31">
        <v>32258</v>
      </c>
      <c r="D534" s="32" t="s">
        <v>24</v>
      </c>
      <c r="E534" s="33">
        <v>2.86</v>
      </c>
      <c r="F534" s="33"/>
      <c r="G534" s="32"/>
      <c r="H534" s="34"/>
      <c r="I534" s="35">
        <v>0.4</v>
      </c>
      <c r="J534" s="42">
        <f t="shared" si="30"/>
        <v>1.1439999999999999</v>
      </c>
      <c r="K534" s="35">
        <v>1</v>
      </c>
      <c r="L534" s="34">
        <f t="shared" si="31"/>
        <v>2.86</v>
      </c>
      <c r="M534" s="32">
        <v>3</v>
      </c>
      <c r="N534" s="34">
        <f t="shared" si="32"/>
        <v>1.716</v>
      </c>
      <c r="O534" s="63">
        <f>+N534*M534*1490000</f>
        <v>7670520</v>
      </c>
      <c r="P534" s="52">
        <v>2022</v>
      </c>
      <c r="Q534" s="129" t="s">
        <v>772</v>
      </c>
      <c r="R534" s="32" t="s">
        <v>50</v>
      </c>
    </row>
    <row r="535" spans="1:18" s="133" customFormat="1" ht="25.5" x14ac:dyDescent="0.25">
      <c r="A535" s="131"/>
      <c r="B535" s="30" t="s">
        <v>384</v>
      </c>
      <c r="C535" s="31">
        <v>32258</v>
      </c>
      <c r="D535" s="32" t="s">
        <v>24</v>
      </c>
      <c r="E535" s="33">
        <v>3.03</v>
      </c>
      <c r="F535" s="33"/>
      <c r="G535" s="32"/>
      <c r="H535" s="34"/>
      <c r="I535" s="35">
        <v>0.4</v>
      </c>
      <c r="J535" s="42">
        <f t="shared" si="30"/>
        <v>1.212</v>
      </c>
      <c r="K535" s="35">
        <v>1</v>
      </c>
      <c r="L535" s="34">
        <f t="shared" si="31"/>
        <v>3.03</v>
      </c>
      <c r="M535" s="32">
        <v>6</v>
      </c>
      <c r="N535" s="34">
        <f t="shared" si="32"/>
        <v>1.8179999999999998</v>
      </c>
      <c r="O535" s="63">
        <f>+N535*M535*1490000</f>
        <v>16252920</v>
      </c>
      <c r="P535" s="52">
        <v>2022</v>
      </c>
      <c r="Q535" s="129" t="s">
        <v>772</v>
      </c>
      <c r="R535" s="32" t="s">
        <v>38</v>
      </c>
    </row>
    <row r="536" spans="1:18" s="83" customFormat="1" ht="25.5" x14ac:dyDescent="0.25">
      <c r="A536" s="128"/>
      <c r="B536" s="25" t="s">
        <v>384</v>
      </c>
      <c r="C536" s="26">
        <v>32258</v>
      </c>
      <c r="D536" s="24" t="s">
        <v>24</v>
      </c>
      <c r="E536" s="27">
        <v>3.03</v>
      </c>
      <c r="F536" s="27"/>
      <c r="G536" s="24"/>
      <c r="H536" s="28"/>
      <c r="I536" s="29">
        <v>0.4</v>
      </c>
      <c r="J536" s="130">
        <f>I536*(E536+F536+H536)</f>
        <v>1.212</v>
      </c>
      <c r="K536" s="29">
        <v>1</v>
      </c>
      <c r="L536" s="28">
        <f>K536*(E536+F536+H536)</f>
        <v>3.03</v>
      </c>
      <c r="M536" s="24">
        <v>6</v>
      </c>
      <c r="N536" s="28">
        <f>+L536-J536</f>
        <v>1.8179999999999998</v>
      </c>
      <c r="O536" s="64">
        <f>+M536*N536*1490000</f>
        <v>16252920</v>
      </c>
      <c r="P536" s="53">
        <v>2023</v>
      </c>
      <c r="Q536" s="129" t="s">
        <v>772</v>
      </c>
      <c r="R536" s="24" t="s">
        <v>39</v>
      </c>
    </row>
    <row r="537" spans="1:18" s="83" customFormat="1" ht="25.5" x14ac:dyDescent="0.25">
      <c r="A537" s="128"/>
      <c r="B537" s="25" t="s">
        <v>384</v>
      </c>
      <c r="C537" s="26">
        <v>32258</v>
      </c>
      <c r="D537" s="24" t="s">
        <v>24</v>
      </c>
      <c r="E537" s="27">
        <v>3.03</v>
      </c>
      <c r="F537" s="27"/>
      <c r="G537" s="24"/>
      <c r="H537" s="28"/>
      <c r="I537" s="29">
        <v>0.4</v>
      </c>
      <c r="J537" s="130">
        <f>I537*(E537+F537+H537)</f>
        <v>1.212</v>
      </c>
      <c r="K537" s="29">
        <v>1</v>
      </c>
      <c r="L537" s="28">
        <f>K537*(E537+F537+H537)</f>
        <v>3.03</v>
      </c>
      <c r="M537" s="24">
        <v>6</v>
      </c>
      <c r="N537" s="28">
        <f>+L537-J537</f>
        <v>1.8179999999999998</v>
      </c>
      <c r="O537" s="64">
        <f>+M537*N537*1800000</f>
        <v>19634400</v>
      </c>
      <c r="P537" s="53">
        <v>2023</v>
      </c>
      <c r="Q537" s="129" t="s">
        <v>772</v>
      </c>
      <c r="R537" s="24" t="s">
        <v>27</v>
      </c>
    </row>
    <row r="538" spans="1:18" s="138" customFormat="1" ht="27" x14ac:dyDescent="0.25">
      <c r="A538" s="134"/>
      <c r="B538" s="43" t="s">
        <v>385</v>
      </c>
      <c r="C538" s="44"/>
      <c r="D538" s="47"/>
      <c r="E538" s="46"/>
      <c r="F538" s="46"/>
      <c r="G538" s="47"/>
      <c r="H538" s="45"/>
      <c r="I538" s="49"/>
      <c r="J538" s="50"/>
      <c r="K538" s="41"/>
      <c r="L538" s="40"/>
      <c r="M538" s="47">
        <f>SUM(M533:M537)</f>
        <v>24</v>
      </c>
      <c r="N538" s="40"/>
      <c r="O538" s="135">
        <f>SUM(O533:O537)</f>
        <v>66944880</v>
      </c>
      <c r="P538" s="136"/>
      <c r="Q538" s="140"/>
      <c r="R538" s="38"/>
    </row>
    <row r="539" spans="1:18" s="83" customFormat="1" ht="25.5" x14ac:dyDescent="0.25">
      <c r="A539" s="128">
        <v>103</v>
      </c>
      <c r="B539" s="17" t="s">
        <v>386</v>
      </c>
      <c r="C539" s="18">
        <v>31432</v>
      </c>
      <c r="D539" s="21" t="s">
        <v>102</v>
      </c>
      <c r="E539" s="20">
        <v>3</v>
      </c>
      <c r="F539" s="20">
        <v>0.4</v>
      </c>
      <c r="G539" s="19"/>
      <c r="H539" s="21"/>
      <c r="I539" s="22">
        <v>0.5</v>
      </c>
      <c r="J539" s="23">
        <f t="shared" si="30"/>
        <v>1.7</v>
      </c>
      <c r="K539" s="29">
        <v>1</v>
      </c>
      <c r="L539" s="28">
        <f t="shared" si="31"/>
        <v>3.4</v>
      </c>
      <c r="M539" s="19">
        <v>12</v>
      </c>
      <c r="N539" s="28">
        <f t="shared" si="32"/>
        <v>1.7</v>
      </c>
      <c r="O539" s="64">
        <f>+N539*M539*1490000</f>
        <v>30395999.999999996</v>
      </c>
      <c r="P539" s="53">
        <v>2022</v>
      </c>
      <c r="Q539" s="129" t="s">
        <v>772</v>
      </c>
      <c r="R539" s="24"/>
    </row>
    <row r="540" spans="1:18" s="139" customFormat="1" ht="25.5" x14ac:dyDescent="0.25">
      <c r="A540" s="141"/>
      <c r="B540" s="17" t="s">
        <v>386</v>
      </c>
      <c r="C540" s="18">
        <v>31432</v>
      </c>
      <c r="D540" s="21" t="s">
        <v>102</v>
      </c>
      <c r="E540" s="20">
        <v>3</v>
      </c>
      <c r="F540" s="20">
        <v>0.4</v>
      </c>
      <c r="G540" s="19"/>
      <c r="H540" s="21"/>
      <c r="I540" s="22">
        <v>0.5</v>
      </c>
      <c r="J540" s="23">
        <f>I540*(E540+F540+H540)</f>
        <v>1.7</v>
      </c>
      <c r="K540" s="22">
        <v>1</v>
      </c>
      <c r="L540" s="21">
        <f>K540*(E540+F540+H540)</f>
        <v>3.4</v>
      </c>
      <c r="M540" s="19">
        <v>1</v>
      </c>
      <c r="N540" s="21">
        <f>+L540-J540</f>
        <v>1.7</v>
      </c>
      <c r="O540" s="66">
        <f>+M540*N540*1490000</f>
        <v>2533000</v>
      </c>
      <c r="P540" s="51">
        <v>2023</v>
      </c>
      <c r="Q540" s="129" t="s">
        <v>772</v>
      </c>
      <c r="R540" s="19" t="s">
        <v>78</v>
      </c>
    </row>
    <row r="541" spans="1:18" s="139" customFormat="1" ht="38.25" x14ac:dyDescent="0.25">
      <c r="A541" s="19"/>
      <c r="B541" s="17" t="s">
        <v>386</v>
      </c>
      <c r="C541" s="18">
        <v>31432</v>
      </c>
      <c r="D541" s="21" t="s">
        <v>102</v>
      </c>
      <c r="E541" s="20">
        <v>3.33</v>
      </c>
      <c r="F541" s="20">
        <v>0.4</v>
      </c>
      <c r="G541" s="19"/>
      <c r="H541" s="21"/>
      <c r="I541" s="22">
        <v>0.5</v>
      </c>
      <c r="J541" s="23">
        <f>I541*(E541+F541+H541)</f>
        <v>1.865</v>
      </c>
      <c r="K541" s="22">
        <v>1</v>
      </c>
      <c r="L541" s="21">
        <f>K541*(E541+F541+H541)</f>
        <v>3.73</v>
      </c>
      <c r="M541" s="19">
        <v>1</v>
      </c>
      <c r="N541" s="21">
        <f>+L541-J541</f>
        <v>1.865</v>
      </c>
      <c r="O541" s="66">
        <f>+M541*N541*1490000</f>
        <v>2778850</v>
      </c>
      <c r="P541" s="51">
        <v>2023</v>
      </c>
      <c r="Q541" s="129" t="s">
        <v>772</v>
      </c>
      <c r="R541" s="19" t="s">
        <v>387</v>
      </c>
    </row>
    <row r="542" spans="1:18" s="139" customFormat="1" ht="38.25" x14ac:dyDescent="0.25">
      <c r="A542" s="19"/>
      <c r="B542" s="17" t="s">
        <v>386</v>
      </c>
      <c r="C542" s="18">
        <v>31432</v>
      </c>
      <c r="D542" s="21" t="s">
        <v>102</v>
      </c>
      <c r="E542" s="20">
        <v>3.33</v>
      </c>
      <c r="F542" s="20">
        <v>0.5</v>
      </c>
      <c r="G542" s="19"/>
      <c r="H542" s="21"/>
      <c r="I542" s="22">
        <v>0.5</v>
      </c>
      <c r="J542" s="23">
        <f>I542*(E542+F542+H542)</f>
        <v>1.915</v>
      </c>
      <c r="K542" s="22">
        <v>1</v>
      </c>
      <c r="L542" s="21">
        <f>K542*(E542+F542+H542)</f>
        <v>3.83</v>
      </c>
      <c r="M542" s="19">
        <v>4</v>
      </c>
      <c r="N542" s="21">
        <f>+L542-J542</f>
        <v>1.915</v>
      </c>
      <c r="O542" s="66">
        <f>+M542*N542*1490000</f>
        <v>11413400</v>
      </c>
      <c r="P542" s="51">
        <v>2023</v>
      </c>
      <c r="Q542" s="129" t="s">
        <v>772</v>
      </c>
      <c r="R542" s="19" t="s">
        <v>388</v>
      </c>
    </row>
    <row r="543" spans="1:18" s="139" customFormat="1" ht="25.5" x14ac:dyDescent="0.25">
      <c r="A543" s="19"/>
      <c r="B543" s="17" t="s">
        <v>386</v>
      </c>
      <c r="C543" s="18">
        <v>31432</v>
      </c>
      <c r="D543" s="21" t="s">
        <v>102</v>
      </c>
      <c r="E543" s="20">
        <v>3.33</v>
      </c>
      <c r="F543" s="20">
        <v>0.5</v>
      </c>
      <c r="G543" s="19"/>
      <c r="H543" s="21"/>
      <c r="I543" s="22">
        <v>0.5</v>
      </c>
      <c r="J543" s="23">
        <f>I543*(E543+F543+H543)</f>
        <v>1.915</v>
      </c>
      <c r="K543" s="22">
        <v>1</v>
      </c>
      <c r="L543" s="21">
        <f>K543*(E543+F543+H543)</f>
        <v>3.83</v>
      </c>
      <c r="M543" s="19">
        <v>6</v>
      </c>
      <c r="N543" s="21">
        <f>+L543-J543</f>
        <v>1.915</v>
      </c>
      <c r="O543" s="66">
        <f>+M543*N543*1800000</f>
        <v>20682000</v>
      </c>
      <c r="P543" s="51">
        <v>2023</v>
      </c>
      <c r="Q543" s="129" t="s">
        <v>772</v>
      </c>
      <c r="R543" s="19" t="s">
        <v>27</v>
      </c>
    </row>
    <row r="544" spans="1:18" s="138" customFormat="1" ht="27" x14ac:dyDescent="0.25">
      <c r="A544" s="134"/>
      <c r="B544" s="43" t="s">
        <v>389</v>
      </c>
      <c r="C544" s="44"/>
      <c r="D544" s="45"/>
      <c r="E544" s="46"/>
      <c r="F544" s="46"/>
      <c r="G544" s="47"/>
      <c r="H544" s="45"/>
      <c r="I544" s="49"/>
      <c r="J544" s="50"/>
      <c r="K544" s="41"/>
      <c r="L544" s="40"/>
      <c r="M544" s="47">
        <f>SUM(M539:M543)</f>
        <v>24</v>
      </c>
      <c r="N544" s="40"/>
      <c r="O544" s="135">
        <f>SUM(O539:O543)</f>
        <v>67803250</v>
      </c>
      <c r="P544" s="136"/>
      <c r="Q544" s="140"/>
      <c r="R544" s="38"/>
    </row>
    <row r="545" spans="1:18" s="133" customFormat="1" ht="25.5" x14ac:dyDescent="0.25">
      <c r="A545" s="131">
        <v>104</v>
      </c>
      <c r="B545" s="30" t="s">
        <v>221</v>
      </c>
      <c r="C545" s="55">
        <v>34389</v>
      </c>
      <c r="D545" s="32" t="s">
        <v>24</v>
      </c>
      <c r="E545" s="33">
        <v>2.46</v>
      </c>
      <c r="F545" s="33"/>
      <c r="G545" s="32"/>
      <c r="H545" s="34"/>
      <c r="I545" s="35">
        <v>0.4</v>
      </c>
      <c r="J545" s="42">
        <f t="shared" si="30"/>
        <v>0.98399999999999999</v>
      </c>
      <c r="K545" s="35">
        <v>1</v>
      </c>
      <c r="L545" s="34">
        <f t="shared" si="31"/>
        <v>2.46</v>
      </c>
      <c r="M545" s="32">
        <v>6</v>
      </c>
      <c r="N545" s="34">
        <f t="shared" si="32"/>
        <v>1.476</v>
      </c>
      <c r="O545" s="63">
        <f>+N545*M545*1490000</f>
        <v>13195440</v>
      </c>
      <c r="P545" s="52">
        <v>2022</v>
      </c>
      <c r="Q545" s="129" t="s">
        <v>772</v>
      </c>
      <c r="R545" s="32" t="s">
        <v>50</v>
      </c>
    </row>
    <row r="546" spans="1:18" s="133" customFormat="1" ht="25.5" x14ac:dyDescent="0.25">
      <c r="A546" s="131"/>
      <c r="B546" s="30" t="s">
        <v>221</v>
      </c>
      <c r="C546" s="55">
        <v>34389</v>
      </c>
      <c r="D546" s="32" t="s">
        <v>24</v>
      </c>
      <c r="E546" s="33">
        <v>2.72</v>
      </c>
      <c r="F546" s="33"/>
      <c r="G546" s="32"/>
      <c r="H546" s="34"/>
      <c r="I546" s="35">
        <v>0.4</v>
      </c>
      <c r="J546" s="42">
        <f t="shared" si="30"/>
        <v>1.0880000000000001</v>
      </c>
      <c r="K546" s="35">
        <v>1</v>
      </c>
      <c r="L546" s="34">
        <f t="shared" si="31"/>
        <v>2.72</v>
      </c>
      <c r="M546" s="32">
        <v>6</v>
      </c>
      <c r="N546" s="34">
        <f t="shared" si="32"/>
        <v>1.6320000000000001</v>
      </c>
      <c r="O546" s="63">
        <f>+N546*M546*1490000</f>
        <v>14590080.000000002</v>
      </c>
      <c r="P546" s="52">
        <v>2022</v>
      </c>
      <c r="Q546" s="129" t="s">
        <v>772</v>
      </c>
      <c r="R546" s="32" t="s">
        <v>38</v>
      </c>
    </row>
    <row r="547" spans="1:18" s="139" customFormat="1" ht="25.5" x14ac:dyDescent="0.25">
      <c r="A547" s="141"/>
      <c r="B547" s="17" t="s">
        <v>221</v>
      </c>
      <c r="C547" s="58">
        <v>34389</v>
      </c>
      <c r="D547" s="19" t="s">
        <v>24</v>
      </c>
      <c r="E547" s="20">
        <v>2.72</v>
      </c>
      <c r="F547" s="20"/>
      <c r="G547" s="19"/>
      <c r="H547" s="21"/>
      <c r="I547" s="22">
        <v>0.4</v>
      </c>
      <c r="J547" s="23">
        <f>I547*(E547+F547+H547)</f>
        <v>1.0880000000000001</v>
      </c>
      <c r="K547" s="22">
        <v>1</v>
      </c>
      <c r="L547" s="21">
        <f>K547*(E547+F547+H547)</f>
        <v>2.72</v>
      </c>
      <c r="M547" s="19">
        <v>6</v>
      </c>
      <c r="N547" s="21">
        <f>+L547-J547</f>
        <v>1.6320000000000001</v>
      </c>
      <c r="O547" s="66">
        <f>+M547*N547*1490000</f>
        <v>14590080.000000002</v>
      </c>
      <c r="P547" s="51">
        <v>2023</v>
      </c>
      <c r="Q547" s="129" t="s">
        <v>772</v>
      </c>
      <c r="R547" s="19" t="s">
        <v>39</v>
      </c>
    </row>
    <row r="548" spans="1:18" s="139" customFormat="1" ht="25.5" x14ac:dyDescent="0.25">
      <c r="A548" s="141"/>
      <c r="B548" s="17" t="s">
        <v>221</v>
      </c>
      <c r="C548" s="58">
        <v>34389</v>
      </c>
      <c r="D548" s="19" t="s">
        <v>24</v>
      </c>
      <c r="E548" s="20">
        <v>2.72</v>
      </c>
      <c r="F548" s="20"/>
      <c r="G548" s="19"/>
      <c r="H548" s="21"/>
      <c r="I548" s="22">
        <v>0.4</v>
      </c>
      <c r="J548" s="23">
        <f>I548*(E548+F548+H548)</f>
        <v>1.0880000000000001</v>
      </c>
      <c r="K548" s="22">
        <v>1</v>
      </c>
      <c r="L548" s="21">
        <f>K548*(E548+F548+H548)</f>
        <v>2.72</v>
      </c>
      <c r="M548" s="19">
        <v>6</v>
      </c>
      <c r="N548" s="21">
        <f>+L548-J548</f>
        <v>1.6320000000000001</v>
      </c>
      <c r="O548" s="66">
        <f>+M548*N548*1800000</f>
        <v>17625600.000000004</v>
      </c>
      <c r="P548" s="51">
        <v>2023</v>
      </c>
      <c r="Q548" s="129" t="s">
        <v>772</v>
      </c>
      <c r="R548" s="19" t="s">
        <v>27</v>
      </c>
    </row>
    <row r="549" spans="1:18" s="138" customFormat="1" ht="27" x14ac:dyDescent="0.25">
      <c r="A549" s="134"/>
      <c r="B549" s="43" t="s">
        <v>224</v>
      </c>
      <c r="C549" s="57"/>
      <c r="D549" s="47"/>
      <c r="E549" s="46"/>
      <c r="F549" s="46"/>
      <c r="G549" s="47"/>
      <c r="H549" s="45"/>
      <c r="I549" s="49"/>
      <c r="J549" s="50"/>
      <c r="K549" s="41"/>
      <c r="L549" s="40"/>
      <c r="M549" s="47">
        <f>SUM(M545:M548)</f>
        <v>24</v>
      </c>
      <c r="N549" s="40"/>
      <c r="O549" s="135">
        <f>SUM(O545:O548)</f>
        <v>60001200</v>
      </c>
      <c r="P549" s="136"/>
      <c r="Q549" s="140"/>
      <c r="R549" s="38"/>
    </row>
    <row r="550" spans="1:18" s="83" customFormat="1" ht="25.5" x14ac:dyDescent="0.25">
      <c r="A550" s="128">
        <v>105</v>
      </c>
      <c r="B550" s="17" t="s">
        <v>390</v>
      </c>
      <c r="C550" s="59">
        <v>31940</v>
      </c>
      <c r="D550" s="21" t="s">
        <v>102</v>
      </c>
      <c r="E550" s="20">
        <v>3.33</v>
      </c>
      <c r="F550" s="20">
        <v>0.5</v>
      </c>
      <c r="G550" s="19"/>
      <c r="H550" s="21"/>
      <c r="I550" s="22">
        <v>0.4</v>
      </c>
      <c r="J550" s="23">
        <f t="shared" si="30"/>
        <v>1.532</v>
      </c>
      <c r="K550" s="29">
        <v>1</v>
      </c>
      <c r="L550" s="28">
        <f t="shared" si="31"/>
        <v>3.83</v>
      </c>
      <c r="M550" s="19">
        <v>12</v>
      </c>
      <c r="N550" s="28">
        <f t="shared" si="32"/>
        <v>2.298</v>
      </c>
      <c r="O550" s="64">
        <f>+N550*M550*1490000</f>
        <v>41088240</v>
      </c>
      <c r="P550" s="53">
        <v>2022</v>
      </c>
      <c r="Q550" s="129" t="s">
        <v>85</v>
      </c>
      <c r="R550" s="24"/>
    </row>
    <row r="551" spans="1:18" s="139" customFormat="1" ht="25.5" x14ac:dyDescent="0.25">
      <c r="A551" s="141"/>
      <c r="B551" s="17" t="s">
        <v>390</v>
      </c>
      <c r="C551" s="59">
        <v>31940</v>
      </c>
      <c r="D551" s="21" t="s">
        <v>102</v>
      </c>
      <c r="E551" s="20">
        <v>3.33</v>
      </c>
      <c r="F551" s="20">
        <v>0.5</v>
      </c>
      <c r="G551" s="19"/>
      <c r="H551" s="21"/>
      <c r="I551" s="22">
        <v>0.4</v>
      </c>
      <c r="J551" s="23">
        <f>I551*(E551+F551+H551)</f>
        <v>1.532</v>
      </c>
      <c r="K551" s="22">
        <v>1</v>
      </c>
      <c r="L551" s="21">
        <f>K551*(E551+F551+H551)</f>
        <v>3.83</v>
      </c>
      <c r="M551" s="19">
        <v>6</v>
      </c>
      <c r="N551" s="21">
        <f>+L551-J551</f>
        <v>2.298</v>
      </c>
      <c r="O551" s="66">
        <f>+M551*N551*1490000</f>
        <v>20544120</v>
      </c>
      <c r="P551" s="51">
        <v>2023</v>
      </c>
      <c r="Q551" s="129" t="s">
        <v>85</v>
      </c>
      <c r="R551" s="19" t="s">
        <v>39</v>
      </c>
    </row>
    <row r="552" spans="1:18" s="139" customFormat="1" ht="25.5" x14ac:dyDescent="0.25">
      <c r="A552" s="141"/>
      <c r="B552" s="17" t="s">
        <v>390</v>
      </c>
      <c r="C552" s="59">
        <v>31940</v>
      </c>
      <c r="D552" s="21" t="s">
        <v>102</v>
      </c>
      <c r="E552" s="20">
        <v>3.33</v>
      </c>
      <c r="F552" s="20">
        <v>0.5</v>
      </c>
      <c r="G552" s="19"/>
      <c r="H552" s="21"/>
      <c r="I552" s="22">
        <v>0.4</v>
      </c>
      <c r="J552" s="23">
        <f>I552*(E552+F552+H552)</f>
        <v>1.532</v>
      </c>
      <c r="K552" s="22">
        <v>1</v>
      </c>
      <c r="L552" s="21">
        <f>K552*(E552+F552+H552)</f>
        <v>3.83</v>
      </c>
      <c r="M552" s="19">
        <v>6</v>
      </c>
      <c r="N552" s="21">
        <f>+L552-J552</f>
        <v>2.298</v>
      </c>
      <c r="O552" s="66">
        <f>+M552*N552*1800000</f>
        <v>24818400</v>
      </c>
      <c r="P552" s="51">
        <v>2023</v>
      </c>
      <c r="Q552" s="129" t="s">
        <v>85</v>
      </c>
      <c r="R552" s="19" t="s">
        <v>27</v>
      </c>
    </row>
    <row r="553" spans="1:18" s="138" customFormat="1" ht="27" x14ac:dyDescent="0.25">
      <c r="A553" s="134"/>
      <c r="B553" s="43" t="s">
        <v>391</v>
      </c>
      <c r="C553" s="62"/>
      <c r="D553" s="45"/>
      <c r="E553" s="46"/>
      <c r="F553" s="46"/>
      <c r="G553" s="47"/>
      <c r="H553" s="45"/>
      <c r="I553" s="49"/>
      <c r="J553" s="50"/>
      <c r="K553" s="41"/>
      <c r="L553" s="40"/>
      <c r="M553" s="47">
        <f>SUM(M550:M552)</f>
        <v>24</v>
      </c>
      <c r="N553" s="40"/>
      <c r="O553" s="135">
        <f>SUM(O550:O552)</f>
        <v>86450760</v>
      </c>
      <c r="P553" s="136"/>
      <c r="Q553" s="140"/>
      <c r="R553" s="38"/>
    </row>
    <row r="554" spans="1:18" s="83" customFormat="1" x14ac:dyDescent="0.25">
      <c r="A554" s="128">
        <v>106</v>
      </c>
      <c r="B554" s="17" t="s">
        <v>392</v>
      </c>
      <c r="C554" s="18">
        <v>29348</v>
      </c>
      <c r="D554" s="21" t="s">
        <v>102</v>
      </c>
      <c r="E554" s="20">
        <v>3.66</v>
      </c>
      <c r="F554" s="20"/>
      <c r="G554" s="19"/>
      <c r="H554" s="21"/>
      <c r="I554" s="22">
        <v>0.4</v>
      </c>
      <c r="J554" s="23">
        <f t="shared" si="30"/>
        <v>1.4640000000000002</v>
      </c>
      <c r="K554" s="29">
        <v>1</v>
      </c>
      <c r="L554" s="28">
        <f t="shared" si="31"/>
        <v>3.66</v>
      </c>
      <c r="M554" s="19">
        <v>12</v>
      </c>
      <c r="N554" s="28">
        <f t="shared" si="32"/>
        <v>2.1959999999999997</v>
      </c>
      <c r="O554" s="64">
        <f>+N554*M554*1490000</f>
        <v>39264479.999999993</v>
      </c>
      <c r="P554" s="53">
        <v>2022</v>
      </c>
      <c r="Q554" s="129" t="s">
        <v>85</v>
      </c>
      <c r="R554" s="24"/>
    </row>
    <row r="555" spans="1:18" s="139" customFormat="1" x14ac:dyDescent="0.25">
      <c r="A555" s="141"/>
      <c r="B555" s="17" t="s">
        <v>392</v>
      </c>
      <c r="C555" s="18">
        <v>29348</v>
      </c>
      <c r="D555" s="21" t="s">
        <v>102</v>
      </c>
      <c r="E555" s="20">
        <v>3.66</v>
      </c>
      <c r="F555" s="20"/>
      <c r="G555" s="19"/>
      <c r="H555" s="21"/>
      <c r="I555" s="22">
        <v>0.4</v>
      </c>
      <c r="J555" s="23">
        <f>I555*(E555+F555+H555)</f>
        <v>1.4640000000000002</v>
      </c>
      <c r="K555" s="22">
        <v>1</v>
      </c>
      <c r="L555" s="21">
        <f>K555*(E555+F555+H555)</f>
        <v>3.66</v>
      </c>
      <c r="M555" s="19">
        <v>4</v>
      </c>
      <c r="N555" s="21">
        <f>+L555-J555</f>
        <v>2.1959999999999997</v>
      </c>
      <c r="O555" s="66">
        <f>+M555*N555*1490000</f>
        <v>13088159.999999998</v>
      </c>
      <c r="P555" s="51">
        <v>2023</v>
      </c>
      <c r="Q555" s="129" t="s">
        <v>85</v>
      </c>
      <c r="R555" s="19" t="s">
        <v>393</v>
      </c>
    </row>
    <row r="556" spans="1:18" s="139" customFormat="1" ht="38.25" x14ac:dyDescent="0.25">
      <c r="A556" s="141"/>
      <c r="B556" s="17" t="s">
        <v>392</v>
      </c>
      <c r="C556" s="18">
        <v>29348</v>
      </c>
      <c r="D556" s="21" t="s">
        <v>102</v>
      </c>
      <c r="E556" s="20">
        <v>3.99</v>
      </c>
      <c r="F556" s="20"/>
      <c r="G556" s="19"/>
      <c r="H556" s="21"/>
      <c r="I556" s="22">
        <v>0.4</v>
      </c>
      <c r="J556" s="23">
        <f>I556*(E556+F556+H556)</f>
        <v>1.5960000000000001</v>
      </c>
      <c r="K556" s="22">
        <v>1</v>
      </c>
      <c r="L556" s="21">
        <f>K556*(E556+F556+H556)</f>
        <v>3.99</v>
      </c>
      <c r="M556" s="19">
        <v>2</v>
      </c>
      <c r="N556" s="21">
        <f>+L556-J556</f>
        <v>2.3940000000000001</v>
      </c>
      <c r="O556" s="66">
        <f>+M556*N556*1490000</f>
        <v>7134120</v>
      </c>
      <c r="P556" s="51">
        <v>2023</v>
      </c>
      <c r="Q556" s="129" t="s">
        <v>85</v>
      </c>
      <c r="R556" s="19" t="s">
        <v>394</v>
      </c>
    </row>
    <row r="557" spans="1:18" s="139" customFormat="1" x14ac:dyDescent="0.25">
      <c r="A557" s="141"/>
      <c r="B557" s="17" t="s">
        <v>392</v>
      </c>
      <c r="C557" s="18">
        <v>29348</v>
      </c>
      <c r="D557" s="21" t="s">
        <v>102</v>
      </c>
      <c r="E557" s="20">
        <v>3.99</v>
      </c>
      <c r="F557" s="20"/>
      <c r="G557" s="19"/>
      <c r="H557" s="21"/>
      <c r="I557" s="22">
        <v>0.4</v>
      </c>
      <c r="J557" s="23">
        <f>I557*(E557+F557+H557)</f>
        <v>1.5960000000000001</v>
      </c>
      <c r="K557" s="22">
        <v>1</v>
      </c>
      <c r="L557" s="21">
        <f>K557*(E557+F557+H557)</f>
        <v>3.99</v>
      </c>
      <c r="M557" s="19">
        <v>6</v>
      </c>
      <c r="N557" s="21">
        <f>+L557-J557</f>
        <v>2.3940000000000001</v>
      </c>
      <c r="O557" s="66">
        <f>+M557*N557*1800000</f>
        <v>25855200</v>
      </c>
      <c r="P557" s="51">
        <v>2023</v>
      </c>
      <c r="Q557" s="129" t="s">
        <v>85</v>
      </c>
      <c r="R557" s="19" t="s">
        <v>27</v>
      </c>
    </row>
    <row r="558" spans="1:18" s="138" customFormat="1" ht="27" x14ac:dyDescent="0.25">
      <c r="A558" s="134"/>
      <c r="B558" s="43" t="s">
        <v>395</v>
      </c>
      <c r="C558" s="44"/>
      <c r="D558" s="45"/>
      <c r="E558" s="46"/>
      <c r="F558" s="46"/>
      <c r="G558" s="47"/>
      <c r="H558" s="45"/>
      <c r="I558" s="49"/>
      <c r="J558" s="50"/>
      <c r="K558" s="41"/>
      <c r="L558" s="40"/>
      <c r="M558" s="47">
        <f>SUM(M554:M557)</f>
        <v>24</v>
      </c>
      <c r="N558" s="40"/>
      <c r="O558" s="135">
        <f>SUM(O554:O557)</f>
        <v>85341960</v>
      </c>
      <c r="P558" s="136"/>
      <c r="Q558" s="140"/>
      <c r="R558" s="38"/>
    </row>
    <row r="559" spans="1:18" s="83" customFormat="1" ht="25.5" x14ac:dyDescent="0.25">
      <c r="A559" s="128">
        <v>107</v>
      </c>
      <c r="B559" s="17" t="s">
        <v>396</v>
      </c>
      <c r="C559" s="58">
        <v>33951</v>
      </c>
      <c r="D559" s="19" t="s">
        <v>102</v>
      </c>
      <c r="E559" s="20">
        <v>2.34</v>
      </c>
      <c r="F559" s="20"/>
      <c r="G559" s="19"/>
      <c r="H559" s="21"/>
      <c r="I559" s="22">
        <v>0.4</v>
      </c>
      <c r="J559" s="23">
        <f t="shared" si="30"/>
        <v>0.93599999999999994</v>
      </c>
      <c r="K559" s="29">
        <v>1</v>
      </c>
      <c r="L559" s="28">
        <f t="shared" si="31"/>
        <v>2.34</v>
      </c>
      <c r="M559" s="19">
        <v>1</v>
      </c>
      <c r="N559" s="28">
        <f t="shared" si="32"/>
        <v>1.4039999999999999</v>
      </c>
      <c r="O559" s="64">
        <f>+N559*M559*1490000</f>
        <v>2091959.9999999998</v>
      </c>
      <c r="P559" s="53">
        <v>2022</v>
      </c>
      <c r="Q559" s="129" t="s">
        <v>85</v>
      </c>
      <c r="R559" s="24"/>
    </row>
    <row r="560" spans="1:18" s="133" customFormat="1" ht="25.5" x14ac:dyDescent="0.25">
      <c r="A560" s="131"/>
      <c r="B560" s="30" t="s">
        <v>396</v>
      </c>
      <c r="C560" s="55">
        <v>33951</v>
      </c>
      <c r="D560" s="32" t="s">
        <v>102</v>
      </c>
      <c r="E560" s="33">
        <v>2.67</v>
      </c>
      <c r="F560" s="33"/>
      <c r="G560" s="32"/>
      <c r="H560" s="34"/>
      <c r="I560" s="35">
        <v>0.4</v>
      </c>
      <c r="J560" s="42">
        <f t="shared" si="30"/>
        <v>1.0680000000000001</v>
      </c>
      <c r="K560" s="35">
        <v>1</v>
      </c>
      <c r="L560" s="34">
        <f t="shared" si="31"/>
        <v>2.67</v>
      </c>
      <c r="M560" s="32">
        <v>11</v>
      </c>
      <c r="N560" s="34">
        <f t="shared" si="32"/>
        <v>1.6019999999999999</v>
      </c>
      <c r="O560" s="63">
        <f>+N560*M560*1490000</f>
        <v>26256780</v>
      </c>
      <c r="P560" s="53">
        <v>2022</v>
      </c>
      <c r="Q560" s="132" t="s">
        <v>85</v>
      </c>
      <c r="R560" s="32" t="s">
        <v>50</v>
      </c>
    </row>
    <row r="561" spans="1:18" s="139" customFormat="1" ht="25.5" x14ac:dyDescent="0.25">
      <c r="A561" s="141"/>
      <c r="B561" s="17" t="s">
        <v>396</v>
      </c>
      <c r="C561" s="58">
        <v>33951</v>
      </c>
      <c r="D561" s="19" t="s">
        <v>102</v>
      </c>
      <c r="E561" s="20">
        <v>2.67</v>
      </c>
      <c r="F561" s="20"/>
      <c r="G561" s="19"/>
      <c r="H561" s="21"/>
      <c r="I561" s="22">
        <v>0.4</v>
      </c>
      <c r="J561" s="23">
        <f>I561*(E561+F561+H561)</f>
        <v>1.0680000000000001</v>
      </c>
      <c r="K561" s="22">
        <v>1</v>
      </c>
      <c r="L561" s="21">
        <f>K561*(E561+F561+H561)</f>
        <v>2.67</v>
      </c>
      <c r="M561" s="19">
        <v>6</v>
      </c>
      <c r="N561" s="21">
        <f>+L561-J561</f>
        <v>1.6019999999999999</v>
      </c>
      <c r="O561" s="66">
        <f>+M561*N561*1490000</f>
        <v>14321879.999999998</v>
      </c>
      <c r="P561" s="51">
        <v>2023</v>
      </c>
      <c r="Q561" s="129" t="s">
        <v>85</v>
      </c>
      <c r="R561" s="19" t="s">
        <v>39</v>
      </c>
    </row>
    <row r="562" spans="1:18" s="139" customFormat="1" ht="25.5" x14ac:dyDescent="0.25">
      <c r="A562" s="141"/>
      <c r="B562" s="17" t="s">
        <v>396</v>
      </c>
      <c r="C562" s="58">
        <v>33951</v>
      </c>
      <c r="D562" s="19" t="s">
        <v>102</v>
      </c>
      <c r="E562" s="20">
        <v>2.67</v>
      </c>
      <c r="F562" s="20"/>
      <c r="G562" s="19"/>
      <c r="H562" s="21"/>
      <c r="I562" s="22">
        <v>0.4</v>
      </c>
      <c r="J562" s="23">
        <f>I562*(E562+F562+H562)</f>
        <v>1.0680000000000001</v>
      </c>
      <c r="K562" s="22">
        <v>1</v>
      </c>
      <c r="L562" s="21">
        <f>K562*(E562+F562+H562)</f>
        <v>2.67</v>
      </c>
      <c r="M562" s="19">
        <v>6</v>
      </c>
      <c r="N562" s="21">
        <f>+L562-J562</f>
        <v>1.6019999999999999</v>
      </c>
      <c r="O562" s="66">
        <f>+M562*N562*1800000</f>
        <v>17301599.999999996</v>
      </c>
      <c r="P562" s="51">
        <v>2023</v>
      </c>
      <c r="Q562" s="129" t="s">
        <v>85</v>
      </c>
      <c r="R562" s="19" t="s">
        <v>27</v>
      </c>
    </row>
    <row r="563" spans="1:18" s="138" customFormat="1" ht="27" x14ac:dyDescent="0.25">
      <c r="A563" s="134"/>
      <c r="B563" s="43" t="s">
        <v>397</v>
      </c>
      <c r="C563" s="57"/>
      <c r="D563" s="47"/>
      <c r="E563" s="46"/>
      <c r="F563" s="46"/>
      <c r="G563" s="47"/>
      <c r="H563" s="45"/>
      <c r="I563" s="49"/>
      <c r="J563" s="50"/>
      <c r="K563" s="41"/>
      <c r="L563" s="40"/>
      <c r="M563" s="47">
        <f>SUM(M559:M562)</f>
        <v>24</v>
      </c>
      <c r="N563" s="40"/>
      <c r="O563" s="135">
        <f>SUM(O559:O562)</f>
        <v>59972220</v>
      </c>
      <c r="P563" s="136"/>
      <c r="Q563" s="140"/>
      <c r="R563" s="38"/>
    </row>
    <row r="564" spans="1:18" s="133" customFormat="1" ht="38.25" x14ac:dyDescent="0.25">
      <c r="A564" s="131">
        <v>108</v>
      </c>
      <c r="B564" s="30" t="s">
        <v>398</v>
      </c>
      <c r="C564" s="55">
        <v>35782</v>
      </c>
      <c r="D564" s="32" t="s">
        <v>102</v>
      </c>
      <c r="E564" s="33">
        <f>2.34*85%</f>
        <v>1.9889999999999999</v>
      </c>
      <c r="F564" s="33"/>
      <c r="G564" s="32"/>
      <c r="H564" s="34"/>
      <c r="I564" s="35">
        <v>0.4</v>
      </c>
      <c r="J564" s="42">
        <f t="shared" si="30"/>
        <v>0.79559999999999997</v>
      </c>
      <c r="K564" s="35">
        <v>1</v>
      </c>
      <c r="L564" s="34">
        <f t="shared" si="31"/>
        <v>1.9889999999999999</v>
      </c>
      <c r="M564" s="32">
        <v>2</v>
      </c>
      <c r="N564" s="34">
        <f t="shared" si="32"/>
        <v>1.1934</v>
      </c>
      <c r="O564" s="63">
        <f>+N564*M564*1490000</f>
        <v>3556332</v>
      </c>
      <c r="P564" s="52">
        <v>2022</v>
      </c>
      <c r="Q564" s="132" t="s">
        <v>85</v>
      </c>
      <c r="R564" s="32" t="s">
        <v>399</v>
      </c>
    </row>
    <row r="565" spans="1:18" s="83" customFormat="1" ht="25.5" x14ac:dyDescent="0.25">
      <c r="A565" s="128"/>
      <c r="B565" s="25" t="s">
        <v>398</v>
      </c>
      <c r="C565" s="56">
        <v>35782</v>
      </c>
      <c r="D565" s="24" t="s">
        <v>102</v>
      </c>
      <c r="E565" s="33">
        <f>2.34*85%</f>
        <v>1.9889999999999999</v>
      </c>
      <c r="F565" s="27"/>
      <c r="G565" s="24"/>
      <c r="H565" s="28"/>
      <c r="I565" s="29">
        <v>0.4</v>
      </c>
      <c r="J565" s="130">
        <f>I565*(E565+F565+H565)</f>
        <v>0.79559999999999997</v>
      </c>
      <c r="K565" s="29">
        <v>1</v>
      </c>
      <c r="L565" s="28">
        <f>K565*(E565+F565+H565)</f>
        <v>1.9889999999999999</v>
      </c>
      <c r="M565" s="24">
        <v>6</v>
      </c>
      <c r="N565" s="28">
        <f>+L565-J565</f>
        <v>1.1934</v>
      </c>
      <c r="O565" s="64">
        <f>+M565*N565*1490000</f>
        <v>10668996</v>
      </c>
      <c r="P565" s="53">
        <v>2023</v>
      </c>
      <c r="Q565" s="67" t="s">
        <v>85</v>
      </c>
      <c r="R565" s="19" t="s">
        <v>39</v>
      </c>
    </row>
    <row r="566" spans="1:18" s="83" customFormat="1" ht="25.5" x14ac:dyDescent="0.25">
      <c r="A566" s="128"/>
      <c r="B566" s="25" t="s">
        <v>398</v>
      </c>
      <c r="C566" s="56">
        <v>35782</v>
      </c>
      <c r="D566" s="24" t="s">
        <v>102</v>
      </c>
      <c r="E566" s="33">
        <f>2.34*85%</f>
        <v>1.9889999999999999</v>
      </c>
      <c r="F566" s="27"/>
      <c r="G566" s="24"/>
      <c r="H566" s="28"/>
      <c r="I566" s="29">
        <v>0.4</v>
      </c>
      <c r="J566" s="130">
        <f>I566*(E566+F566+H566)</f>
        <v>0.79559999999999997</v>
      </c>
      <c r="K566" s="29">
        <v>1</v>
      </c>
      <c r="L566" s="28">
        <f>K566*(E566+F566+H566)</f>
        <v>1.9889999999999999</v>
      </c>
      <c r="M566" s="24">
        <v>1</v>
      </c>
      <c r="N566" s="28">
        <f>+L566-J566</f>
        <v>1.1934</v>
      </c>
      <c r="O566" s="64">
        <f>+M566*N566*1800000</f>
        <v>2148120</v>
      </c>
      <c r="P566" s="53">
        <v>2023</v>
      </c>
      <c r="Q566" s="67" t="s">
        <v>85</v>
      </c>
      <c r="R566" s="19" t="s">
        <v>92</v>
      </c>
    </row>
    <row r="567" spans="1:18" s="83" customFormat="1" ht="25.5" x14ac:dyDescent="0.25">
      <c r="A567" s="128"/>
      <c r="B567" s="25" t="s">
        <v>398</v>
      </c>
      <c r="C567" s="56">
        <v>35782</v>
      </c>
      <c r="D567" s="24" t="s">
        <v>102</v>
      </c>
      <c r="E567" s="27">
        <v>2.34</v>
      </c>
      <c r="F567" s="27"/>
      <c r="G567" s="24"/>
      <c r="H567" s="28"/>
      <c r="I567" s="29">
        <v>0.4</v>
      </c>
      <c r="J567" s="130">
        <f>I567*(E567+F567+H567)</f>
        <v>0.93599999999999994</v>
      </c>
      <c r="K567" s="29">
        <v>1</v>
      </c>
      <c r="L567" s="28">
        <f>K567*(E567+F567+H567)</f>
        <v>2.34</v>
      </c>
      <c r="M567" s="24">
        <v>5</v>
      </c>
      <c r="N567" s="28">
        <f>+L567-J567</f>
        <v>1.4039999999999999</v>
      </c>
      <c r="O567" s="64">
        <f>+M567*N567*1800000</f>
        <v>12636000</v>
      </c>
      <c r="P567" s="53">
        <v>2023</v>
      </c>
      <c r="Q567" s="67" t="s">
        <v>85</v>
      </c>
      <c r="R567" s="19" t="s">
        <v>495</v>
      </c>
    </row>
    <row r="568" spans="1:18" s="138" customFormat="1" ht="27" x14ac:dyDescent="0.25">
      <c r="A568" s="134"/>
      <c r="B568" s="36" t="s">
        <v>400</v>
      </c>
      <c r="C568" s="70"/>
      <c r="D568" s="38"/>
      <c r="E568" s="39"/>
      <c r="F568" s="39"/>
      <c r="G568" s="38"/>
      <c r="H568" s="40"/>
      <c r="I568" s="41"/>
      <c r="J568" s="71"/>
      <c r="K568" s="41"/>
      <c r="L568" s="40"/>
      <c r="M568" s="38">
        <f>SUM(M564:M567)</f>
        <v>14</v>
      </c>
      <c r="N568" s="40"/>
      <c r="O568" s="135">
        <f>SUM(O564:O567)</f>
        <v>29009448</v>
      </c>
      <c r="P568" s="136"/>
      <c r="Q568" s="137"/>
      <c r="R568" s="38"/>
    </row>
    <row r="569" spans="1:18" s="83" customFormat="1" x14ac:dyDescent="0.25">
      <c r="A569" s="128">
        <v>109</v>
      </c>
      <c r="B569" s="17" t="s">
        <v>401</v>
      </c>
      <c r="C569" s="18">
        <v>30309</v>
      </c>
      <c r="D569" s="21" t="s">
        <v>84</v>
      </c>
      <c r="E569" s="20">
        <v>3.26</v>
      </c>
      <c r="F569" s="20"/>
      <c r="G569" s="19"/>
      <c r="H569" s="21"/>
      <c r="I569" s="22">
        <v>0.4</v>
      </c>
      <c r="J569" s="23">
        <f t="shared" si="30"/>
        <v>1.304</v>
      </c>
      <c r="K569" s="29">
        <v>1</v>
      </c>
      <c r="L569" s="28">
        <f t="shared" si="31"/>
        <v>3.26</v>
      </c>
      <c r="M569" s="19">
        <v>6</v>
      </c>
      <c r="N569" s="28">
        <f t="shared" si="32"/>
        <v>1.9559999999999997</v>
      </c>
      <c r="O569" s="64">
        <f>+N569*M569*1490000</f>
        <v>17486640</v>
      </c>
      <c r="P569" s="53">
        <v>2022</v>
      </c>
      <c r="Q569" s="129" t="s">
        <v>85</v>
      </c>
      <c r="R569" s="24"/>
    </row>
    <row r="570" spans="1:18" s="133" customFormat="1" ht="25.5" x14ac:dyDescent="0.25">
      <c r="A570" s="131"/>
      <c r="B570" s="30" t="s">
        <v>401</v>
      </c>
      <c r="C570" s="31">
        <v>30309</v>
      </c>
      <c r="D570" s="34" t="s">
        <v>84</v>
      </c>
      <c r="E570" s="33">
        <v>3.34</v>
      </c>
      <c r="F570" s="33"/>
      <c r="G570" s="32"/>
      <c r="H570" s="34"/>
      <c r="I570" s="35">
        <v>0.4</v>
      </c>
      <c r="J570" s="42">
        <f t="shared" si="30"/>
        <v>1.3360000000000001</v>
      </c>
      <c r="K570" s="35">
        <v>1</v>
      </c>
      <c r="L570" s="34">
        <f t="shared" si="31"/>
        <v>3.34</v>
      </c>
      <c r="M570" s="32">
        <v>6</v>
      </c>
      <c r="N570" s="34">
        <f t="shared" si="32"/>
        <v>2.0039999999999996</v>
      </c>
      <c r="O570" s="63">
        <f>+N570*M570*1490000</f>
        <v>17915759.999999996</v>
      </c>
      <c r="P570" s="53">
        <v>2022</v>
      </c>
      <c r="Q570" s="132" t="s">
        <v>85</v>
      </c>
      <c r="R570" s="32" t="s">
        <v>38</v>
      </c>
    </row>
    <row r="571" spans="1:18" s="83" customFormat="1" x14ac:dyDescent="0.25">
      <c r="A571" s="128"/>
      <c r="B571" s="25" t="s">
        <v>401</v>
      </c>
      <c r="C571" s="26">
        <v>30309</v>
      </c>
      <c r="D571" s="28" t="s">
        <v>84</v>
      </c>
      <c r="E571" s="27">
        <v>3.34</v>
      </c>
      <c r="F571" s="27"/>
      <c r="G571" s="24"/>
      <c r="H571" s="28"/>
      <c r="I571" s="29">
        <v>0.4</v>
      </c>
      <c r="J571" s="130">
        <f>I571*(E571+F571+H571)</f>
        <v>1.3360000000000001</v>
      </c>
      <c r="K571" s="29">
        <v>1</v>
      </c>
      <c r="L571" s="28">
        <f>K571*(E571+F571+H571)</f>
        <v>3.34</v>
      </c>
      <c r="M571" s="24">
        <v>6</v>
      </c>
      <c r="N571" s="28">
        <f>+L571-J571</f>
        <v>2.0039999999999996</v>
      </c>
      <c r="O571" s="64">
        <f>+M571*N571*1490000</f>
        <v>17915759.999999996</v>
      </c>
      <c r="P571" s="53">
        <v>2023</v>
      </c>
      <c r="Q571" s="67" t="s">
        <v>85</v>
      </c>
      <c r="R571" s="24" t="s">
        <v>39</v>
      </c>
    </row>
    <row r="572" spans="1:18" s="83" customFormat="1" x14ac:dyDescent="0.25">
      <c r="A572" s="128"/>
      <c r="B572" s="25" t="s">
        <v>401</v>
      </c>
      <c r="C572" s="26">
        <v>30309</v>
      </c>
      <c r="D572" s="28" t="s">
        <v>84</v>
      </c>
      <c r="E572" s="27">
        <v>3.34</v>
      </c>
      <c r="F572" s="27"/>
      <c r="G572" s="24"/>
      <c r="H572" s="28"/>
      <c r="I572" s="29">
        <v>0.4</v>
      </c>
      <c r="J572" s="130">
        <f>I572*(E572+F572+H572)</f>
        <v>1.3360000000000001</v>
      </c>
      <c r="K572" s="29">
        <v>1</v>
      </c>
      <c r="L572" s="28">
        <f>K572*(E572+F572+H572)</f>
        <v>3.34</v>
      </c>
      <c r="M572" s="24">
        <v>6</v>
      </c>
      <c r="N572" s="28">
        <f>+L572-J572</f>
        <v>2.0039999999999996</v>
      </c>
      <c r="O572" s="64">
        <f>+M572*N572*1800000</f>
        <v>21643199.999999996</v>
      </c>
      <c r="P572" s="53">
        <v>2023</v>
      </c>
      <c r="Q572" s="67" t="s">
        <v>85</v>
      </c>
      <c r="R572" s="24" t="s">
        <v>27</v>
      </c>
    </row>
    <row r="573" spans="1:18" s="138" customFormat="1" ht="27" x14ac:dyDescent="0.25">
      <c r="A573" s="134"/>
      <c r="B573" s="43" t="s">
        <v>402</v>
      </c>
      <c r="C573" s="44"/>
      <c r="D573" s="45"/>
      <c r="E573" s="46"/>
      <c r="F573" s="46"/>
      <c r="G573" s="47"/>
      <c r="H573" s="45"/>
      <c r="I573" s="49"/>
      <c r="J573" s="50"/>
      <c r="K573" s="41"/>
      <c r="L573" s="40"/>
      <c r="M573" s="47">
        <f>SUM(M569:M572)</f>
        <v>24</v>
      </c>
      <c r="N573" s="40"/>
      <c r="O573" s="135">
        <f>SUM(O569:O572)</f>
        <v>74961360</v>
      </c>
      <c r="P573" s="136"/>
      <c r="Q573" s="140"/>
      <c r="R573" s="38"/>
    </row>
    <row r="574" spans="1:18" s="83" customFormat="1" ht="25.5" x14ac:dyDescent="0.25">
      <c r="A574" s="128">
        <v>110</v>
      </c>
      <c r="B574" s="17" t="s">
        <v>403</v>
      </c>
      <c r="C574" s="59">
        <v>31974</v>
      </c>
      <c r="D574" s="21" t="s">
        <v>84</v>
      </c>
      <c r="E574" s="20">
        <v>2.46</v>
      </c>
      <c r="F574" s="20"/>
      <c r="G574" s="19"/>
      <c r="H574" s="21"/>
      <c r="I574" s="22">
        <v>0.4</v>
      </c>
      <c r="J574" s="23">
        <f t="shared" si="30"/>
        <v>0.98399999999999999</v>
      </c>
      <c r="K574" s="29">
        <v>1</v>
      </c>
      <c r="L574" s="28">
        <f t="shared" si="31"/>
        <v>2.46</v>
      </c>
      <c r="M574" s="19">
        <v>6</v>
      </c>
      <c r="N574" s="28">
        <f t="shared" si="32"/>
        <v>1.476</v>
      </c>
      <c r="O574" s="64">
        <f t="shared" si="33"/>
        <v>13195440</v>
      </c>
      <c r="P574" s="53">
        <v>2022</v>
      </c>
      <c r="Q574" s="129" t="s">
        <v>85</v>
      </c>
      <c r="R574" s="24"/>
    </row>
    <row r="575" spans="1:18" s="133" customFormat="1" ht="25.5" x14ac:dyDescent="0.25">
      <c r="A575" s="131"/>
      <c r="B575" s="30" t="s">
        <v>403</v>
      </c>
      <c r="C575" s="60">
        <v>31974</v>
      </c>
      <c r="D575" s="34" t="s">
        <v>84</v>
      </c>
      <c r="E575" s="33">
        <v>2.72</v>
      </c>
      <c r="F575" s="33"/>
      <c r="G575" s="32"/>
      <c r="H575" s="34"/>
      <c r="I575" s="35">
        <v>0.4</v>
      </c>
      <c r="J575" s="42">
        <f t="shared" si="30"/>
        <v>1.0880000000000001</v>
      </c>
      <c r="K575" s="35">
        <v>1</v>
      </c>
      <c r="L575" s="34">
        <f t="shared" si="31"/>
        <v>2.72</v>
      </c>
      <c r="M575" s="32">
        <v>6</v>
      </c>
      <c r="N575" s="34">
        <f t="shared" si="32"/>
        <v>1.6320000000000001</v>
      </c>
      <c r="O575" s="63">
        <f t="shared" si="33"/>
        <v>14590080.000000002</v>
      </c>
      <c r="P575" s="52">
        <v>2022</v>
      </c>
      <c r="Q575" s="132" t="s">
        <v>85</v>
      </c>
      <c r="R575" s="32" t="s">
        <v>38</v>
      </c>
    </row>
    <row r="576" spans="1:18" s="83" customFormat="1" ht="25.5" x14ac:dyDescent="0.25">
      <c r="A576" s="128"/>
      <c r="B576" s="25" t="s">
        <v>403</v>
      </c>
      <c r="C576" s="61">
        <v>31974</v>
      </c>
      <c r="D576" s="28" t="s">
        <v>84</v>
      </c>
      <c r="E576" s="27">
        <v>2.72</v>
      </c>
      <c r="F576" s="27"/>
      <c r="G576" s="24"/>
      <c r="H576" s="28"/>
      <c r="I576" s="29">
        <v>0.4</v>
      </c>
      <c r="J576" s="130">
        <f>I576*(E576+F576+H576)</f>
        <v>1.0880000000000001</v>
      </c>
      <c r="K576" s="29">
        <v>1</v>
      </c>
      <c r="L576" s="28">
        <f>K576*(E576+F576+H576)</f>
        <v>2.72</v>
      </c>
      <c r="M576" s="24">
        <v>6</v>
      </c>
      <c r="N576" s="28">
        <f>+L576-J576</f>
        <v>1.6320000000000001</v>
      </c>
      <c r="O576" s="64">
        <f>+M576*N576*1490000</f>
        <v>14590080.000000002</v>
      </c>
      <c r="P576" s="53">
        <v>2023</v>
      </c>
      <c r="Q576" s="67" t="s">
        <v>85</v>
      </c>
      <c r="R576" s="24" t="s">
        <v>39</v>
      </c>
    </row>
    <row r="577" spans="1:18" s="83" customFormat="1" ht="25.5" x14ac:dyDescent="0.25">
      <c r="A577" s="128"/>
      <c r="B577" s="25" t="s">
        <v>403</v>
      </c>
      <c r="C577" s="61">
        <v>31974</v>
      </c>
      <c r="D577" s="28" t="s">
        <v>84</v>
      </c>
      <c r="E577" s="27">
        <v>2.72</v>
      </c>
      <c r="F577" s="27"/>
      <c r="G577" s="24"/>
      <c r="H577" s="28"/>
      <c r="I577" s="29">
        <v>0.4</v>
      </c>
      <c r="J577" s="130">
        <f>I577*(E577+F577+H577)</f>
        <v>1.0880000000000001</v>
      </c>
      <c r="K577" s="29">
        <v>1</v>
      </c>
      <c r="L577" s="28">
        <f>K577*(E577+F577+H577)</f>
        <v>2.72</v>
      </c>
      <c r="M577" s="24">
        <v>6</v>
      </c>
      <c r="N577" s="28">
        <f>+L577-J577</f>
        <v>1.6320000000000001</v>
      </c>
      <c r="O577" s="64">
        <f>+M577*N577*1800000</f>
        <v>17625600.000000004</v>
      </c>
      <c r="P577" s="53">
        <v>2023</v>
      </c>
      <c r="Q577" s="67" t="s">
        <v>85</v>
      </c>
      <c r="R577" s="24" t="s">
        <v>27</v>
      </c>
    </row>
    <row r="578" spans="1:18" s="138" customFormat="1" ht="27" x14ac:dyDescent="0.25">
      <c r="A578" s="134"/>
      <c r="B578" s="43" t="s">
        <v>404</v>
      </c>
      <c r="C578" s="62"/>
      <c r="D578" s="45"/>
      <c r="E578" s="46"/>
      <c r="F578" s="46"/>
      <c r="G578" s="47"/>
      <c r="H578" s="45"/>
      <c r="I578" s="49"/>
      <c r="J578" s="50"/>
      <c r="K578" s="41"/>
      <c r="L578" s="40"/>
      <c r="M578" s="47">
        <f>SUM(M574:M577)</f>
        <v>24</v>
      </c>
      <c r="N578" s="40"/>
      <c r="O578" s="135">
        <f>SUM(O574:O577)</f>
        <v>60001200</v>
      </c>
      <c r="P578" s="136"/>
      <c r="Q578" s="140"/>
      <c r="R578" s="38"/>
    </row>
    <row r="579" spans="1:18" s="83" customFormat="1" ht="25.5" x14ac:dyDescent="0.25">
      <c r="A579" s="128">
        <v>111</v>
      </c>
      <c r="B579" s="17" t="s">
        <v>405</v>
      </c>
      <c r="C579" s="18">
        <v>28257</v>
      </c>
      <c r="D579" s="21" t="s">
        <v>84</v>
      </c>
      <c r="E579" s="20">
        <v>3.46</v>
      </c>
      <c r="F579" s="20"/>
      <c r="G579" s="19"/>
      <c r="H579" s="21"/>
      <c r="I579" s="22">
        <v>0.4</v>
      </c>
      <c r="J579" s="23">
        <f t="shared" si="30"/>
        <v>1.3840000000000001</v>
      </c>
      <c r="K579" s="29">
        <v>1</v>
      </c>
      <c r="L579" s="28">
        <f t="shared" si="31"/>
        <v>3.46</v>
      </c>
      <c r="M579" s="19">
        <v>6</v>
      </c>
      <c r="N579" s="28">
        <f t="shared" si="32"/>
        <v>2.0759999999999996</v>
      </c>
      <c r="O579" s="64">
        <f t="shared" si="33"/>
        <v>18559439.999999996</v>
      </c>
      <c r="P579" s="53">
        <v>2022</v>
      </c>
      <c r="Q579" s="129" t="s">
        <v>85</v>
      </c>
      <c r="R579" s="24"/>
    </row>
    <row r="580" spans="1:18" s="133" customFormat="1" ht="25.5" x14ac:dyDescent="0.25">
      <c r="A580" s="131"/>
      <c r="B580" s="30" t="s">
        <v>405</v>
      </c>
      <c r="C580" s="31">
        <v>28257</v>
      </c>
      <c r="D580" s="34" t="s">
        <v>84</v>
      </c>
      <c r="E580" s="33">
        <v>3.65</v>
      </c>
      <c r="F580" s="33"/>
      <c r="G580" s="32"/>
      <c r="H580" s="34"/>
      <c r="I580" s="35">
        <v>0.4</v>
      </c>
      <c r="J580" s="42">
        <f t="shared" si="30"/>
        <v>1.46</v>
      </c>
      <c r="K580" s="35">
        <v>1</v>
      </c>
      <c r="L580" s="34">
        <f t="shared" si="31"/>
        <v>3.65</v>
      </c>
      <c r="M580" s="32">
        <v>6</v>
      </c>
      <c r="N580" s="34">
        <f t="shared" si="32"/>
        <v>2.19</v>
      </c>
      <c r="O580" s="63">
        <f t="shared" si="33"/>
        <v>19578600</v>
      </c>
      <c r="P580" s="52">
        <v>2022</v>
      </c>
      <c r="Q580" s="132" t="s">
        <v>85</v>
      </c>
      <c r="R580" s="32" t="s">
        <v>38</v>
      </c>
    </row>
    <row r="581" spans="1:18" s="83" customFormat="1" x14ac:dyDescent="0.25">
      <c r="A581" s="128"/>
      <c r="B581" s="25" t="s">
        <v>406</v>
      </c>
      <c r="C581" s="26">
        <v>28257</v>
      </c>
      <c r="D581" s="28" t="s">
        <v>84</v>
      </c>
      <c r="E581" s="27">
        <v>3.65</v>
      </c>
      <c r="F581" s="27"/>
      <c r="G581" s="24"/>
      <c r="H581" s="28"/>
      <c r="I581" s="29">
        <v>0.4</v>
      </c>
      <c r="J581" s="130">
        <f>I581*(E581+F581+H581)</f>
        <v>1.46</v>
      </c>
      <c r="K581" s="29">
        <v>1</v>
      </c>
      <c r="L581" s="28">
        <f>K581*(E581+F581+H581)</f>
        <v>3.65</v>
      </c>
      <c r="M581" s="24">
        <v>6</v>
      </c>
      <c r="N581" s="28">
        <f>+L581-J581</f>
        <v>2.19</v>
      </c>
      <c r="O581" s="64">
        <f>+M581*N581*1490000</f>
        <v>19578600</v>
      </c>
      <c r="P581" s="53">
        <v>2023</v>
      </c>
      <c r="Q581" s="67" t="s">
        <v>85</v>
      </c>
      <c r="R581" s="24" t="s">
        <v>39</v>
      </c>
    </row>
    <row r="582" spans="1:18" s="83" customFormat="1" x14ac:dyDescent="0.25">
      <c r="A582" s="128"/>
      <c r="B582" s="25" t="s">
        <v>406</v>
      </c>
      <c r="C582" s="26">
        <v>28257</v>
      </c>
      <c r="D582" s="28" t="s">
        <v>84</v>
      </c>
      <c r="E582" s="27">
        <v>3.65</v>
      </c>
      <c r="F582" s="27"/>
      <c r="G582" s="24"/>
      <c r="H582" s="28"/>
      <c r="I582" s="29">
        <v>0.4</v>
      </c>
      <c r="J582" s="130">
        <f>I582*(E582+F582+H582)</f>
        <v>1.46</v>
      </c>
      <c r="K582" s="29">
        <v>1</v>
      </c>
      <c r="L582" s="28">
        <f>K582*(E582+F582+H582)</f>
        <v>3.65</v>
      </c>
      <c r="M582" s="24">
        <v>4</v>
      </c>
      <c r="N582" s="28">
        <f>+L582-J582</f>
        <v>2.19</v>
      </c>
      <c r="O582" s="64">
        <f>+M582*N582*1800000</f>
        <v>15768000</v>
      </c>
      <c r="P582" s="53">
        <v>2023</v>
      </c>
      <c r="Q582" s="67" t="s">
        <v>85</v>
      </c>
      <c r="R582" s="24" t="s">
        <v>119</v>
      </c>
    </row>
    <row r="583" spans="1:18" s="133" customFormat="1" x14ac:dyDescent="0.25">
      <c r="A583" s="131"/>
      <c r="B583" s="30" t="s">
        <v>406</v>
      </c>
      <c r="C583" s="31">
        <v>28257</v>
      </c>
      <c r="D583" s="34" t="s">
        <v>84</v>
      </c>
      <c r="E583" s="33">
        <v>3.96</v>
      </c>
      <c r="F583" s="33"/>
      <c r="G583" s="32"/>
      <c r="H583" s="34"/>
      <c r="I583" s="35">
        <v>0.4</v>
      </c>
      <c r="J583" s="42">
        <f>I583*(E583+F583+H583)</f>
        <v>1.5840000000000001</v>
      </c>
      <c r="K583" s="35">
        <v>1</v>
      </c>
      <c r="L583" s="34">
        <f>K583*(E583+F583+H583)</f>
        <v>3.96</v>
      </c>
      <c r="M583" s="32">
        <v>2</v>
      </c>
      <c r="N583" s="34">
        <f>+L583-J583</f>
        <v>2.3759999999999999</v>
      </c>
      <c r="O583" s="63">
        <f>+M583*N583*1800000</f>
        <v>8553600</v>
      </c>
      <c r="P583" s="52">
        <v>2023</v>
      </c>
      <c r="Q583" s="132" t="s">
        <v>85</v>
      </c>
      <c r="R583" s="32" t="s">
        <v>112</v>
      </c>
    </row>
    <row r="584" spans="1:18" s="138" customFormat="1" ht="27" x14ac:dyDescent="0.25">
      <c r="A584" s="134"/>
      <c r="B584" s="43" t="s">
        <v>407</v>
      </c>
      <c r="C584" s="44"/>
      <c r="D584" s="45"/>
      <c r="E584" s="46"/>
      <c r="F584" s="46"/>
      <c r="G584" s="47"/>
      <c r="H584" s="45"/>
      <c r="I584" s="49"/>
      <c r="J584" s="50"/>
      <c r="K584" s="41"/>
      <c r="L584" s="40"/>
      <c r="M584" s="47">
        <f>SUM(M579:M583)</f>
        <v>24</v>
      </c>
      <c r="N584" s="40"/>
      <c r="O584" s="135">
        <f>SUM(O579:O583)</f>
        <v>82038240</v>
      </c>
      <c r="P584" s="136"/>
      <c r="Q584" s="140"/>
      <c r="R584" s="38"/>
    </row>
    <row r="585" spans="1:18" s="83" customFormat="1" x14ac:dyDescent="0.25">
      <c r="A585" s="128">
        <v>112</v>
      </c>
      <c r="B585" s="17" t="s">
        <v>408</v>
      </c>
      <c r="C585" s="18" t="s">
        <v>409</v>
      </c>
      <c r="D585" s="21" t="s">
        <v>84</v>
      </c>
      <c r="E585" s="20">
        <v>2.66</v>
      </c>
      <c r="F585" s="20"/>
      <c r="G585" s="19"/>
      <c r="H585" s="21"/>
      <c r="I585" s="22">
        <v>0.4</v>
      </c>
      <c r="J585" s="23">
        <f t="shared" si="30"/>
        <v>1.0640000000000001</v>
      </c>
      <c r="K585" s="29">
        <v>1</v>
      </c>
      <c r="L585" s="28">
        <f t="shared" si="31"/>
        <v>2.66</v>
      </c>
      <c r="M585" s="19">
        <v>3</v>
      </c>
      <c r="N585" s="28">
        <f t="shared" si="32"/>
        <v>1.5960000000000001</v>
      </c>
      <c r="O585" s="64">
        <f t="shared" si="33"/>
        <v>7134120</v>
      </c>
      <c r="P585" s="53">
        <v>2022</v>
      </c>
      <c r="Q585" s="129" t="s">
        <v>85</v>
      </c>
      <c r="R585" s="24"/>
    </row>
    <row r="586" spans="1:18" s="133" customFormat="1" ht="25.5" x14ac:dyDescent="0.25">
      <c r="A586" s="131"/>
      <c r="B586" s="30" t="s">
        <v>408</v>
      </c>
      <c r="C586" s="31" t="s">
        <v>409</v>
      </c>
      <c r="D586" s="34" t="s">
        <v>84</v>
      </c>
      <c r="E586" s="33">
        <v>2.86</v>
      </c>
      <c r="F586" s="33"/>
      <c r="G586" s="32"/>
      <c r="H586" s="34"/>
      <c r="I586" s="35">
        <v>0.4</v>
      </c>
      <c r="J586" s="42">
        <f t="shared" si="30"/>
        <v>1.1439999999999999</v>
      </c>
      <c r="K586" s="35">
        <v>1</v>
      </c>
      <c r="L586" s="34">
        <f t="shared" si="31"/>
        <v>2.86</v>
      </c>
      <c r="M586" s="32">
        <v>3</v>
      </c>
      <c r="N586" s="34">
        <f t="shared" si="32"/>
        <v>1.716</v>
      </c>
      <c r="O586" s="63">
        <f t="shared" si="33"/>
        <v>7670520</v>
      </c>
      <c r="P586" s="53">
        <v>2022</v>
      </c>
      <c r="Q586" s="132" t="s">
        <v>85</v>
      </c>
      <c r="R586" s="32" t="s">
        <v>50</v>
      </c>
    </row>
    <row r="587" spans="1:18" s="133" customFormat="1" ht="25.5" x14ac:dyDescent="0.25">
      <c r="A587" s="131"/>
      <c r="B587" s="30" t="s">
        <v>408</v>
      </c>
      <c r="C587" s="31" t="s">
        <v>409</v>
      </c>
      <c r="D587" s="34" t="s">
        <v>84</v>
      </c>
      <c r="E587" s="33">
        <v>3.03</v>
      </c>
      <c r="F587" s="33"/>
      <c r="G587" s="32"/>
      <c r="H587" s="34"/>
      <c r="I587" s="35">
        <v>0.4</v>
      </c>
      <c r="J587" s="42">
        <f t="shared" si="30"/>
        <v>1.212</v>
      </c>
      <c r="K587" s="35">
        <v>1</v>
      </c>
      <c r="L587" s="34">
        <f t="shared" si="31"/>
        <v>3.03</v>
      </c>
      <c r="M587" s="32">
        <v>6</v>
      </c>
      <c r="N587" s="34">
        <f t="shared" si="32"/>
        <v>1.8179999999999998</v>
      </c>
      <c r="O587" s="63">
        <f t="shared" si="33"/>
        <v>16252920</v>
      </c>
      <c r="P587" s="53">
        <v>2022</v>
      </c>
      <c r="Q587" s="132" t="s">
        <v>85</v>
      </c>
      <c r="R587" s="32" t="s">
        <v>38</v>
      </c>
    </row>
    <row r="588" spans="1:18" s="83" customFormat="1" x14ac:dyDescent="0.25">
      <c r="A588" s="128"/>
      <c r="B588" s="25" t="s">
        <v>408</v>
      </c>
      <c r="C588" s="26" t="s">
        <v>409</v>
      </c>
      <c r="D588" s="28" t="s">
        <v>84</v>
      </c>
      <c r="E588" s="27">
        <v>3.03</v>
      </c>
      <c r="F588" s="27"/>
      <c r="G588" s="24"/>
      <c r="H588" s="28"/>
      <c r="I588" s="29">
        <v>0.4</v>
      </c>
      <c r="J588" s="130">
        <f>I588*(E588+F588+H588)</f>
        <v>1.212</v>
      </c>
      <c r="K588" s="29">
        <v>1</v>
      </c>
      <c r="L588" s="28">
        <f>K588*(E588+F588+H588)</f>
        <v>3.03</v>
      </c>
      <c r="M588" s="24">
        <v>6</v>
      </c>
      <c r="N588" s="28">
        <f>+L588-J588</f>
        <v>1.8179999999999998</v>
      </c>
      <c r="O588" s="64">
        <f>+M588*N588*1490000</f>
        <v>16252920</v>
      </c>
      <c r="P588" s="53">
        <v>2023</v>
      </c>
      <c r="Q588" s="67" t="s">
        <v>85</v>
      </c>
      <c r="R588" s="24" t="s">
        <v>39</v>
      </c>
    </row>
    <row r="589" spans="1:18" s="83" customFormat="1" x14ac:dyDescent="0.25">
      <c r="A589" s="128"/>
      <c r="B589" s="25" t="s">
        <v>408</v>
      </c>
      <c r="C589" s="26" t="s">
        <v>409</v>
      </c>
      <c r="D589" s="28" t="s">
        <v>84</v>
      </c>
      <c r="E589" s="27">
        <v>3.03</v>
      </c>
      <c r="F589" s="27"/>
      <c r="G589" s="24"/>
      <c r="H589" s="28"/>
      <c r="I589" s="29">
        <v>0.4</v>
      </c>
      <c r="J589" s="130">
        <f>I589*(E589+F589+H589)</f>
        <v>1.212</v>
      </c>
      <c r="K589" s="29">
        <v>1</v>
      </c>
      <c r="L589" s="28">
        <f>K589*(E589+F589+H589)</f>
        <v>3.03</v>
      </c>
      <c r="M589" s="24">
        <v>6</v>
      </c>
      <c r="N589" s="28">
        <f>+L589-J589</f>
        <v>1.8179999999999998</v>
      </c>
      <c r="O589" s="64">
        <f>+M589*N589*1800000</f>
        <v>19634400</v>
      </c>
      <c r="P589" s="53">
        <v>2023</v>
      </c>
      <c r="Q589" s="67" t="s">
        <v>85</v>
      </c>
      <c r="R589" s="24" t="s">
        <v>27</v>
      </c>
    </row>
    <row r="590" spans="1:18" s="138" customFormat="1" ht="27" x14ac:dyDescent="0.25">
      <c r="A590" s="134"/>
      <c r="B590" s="43" t="s">
        <v>410</v>
      </c>
      <c r="C590" s="44"/>
      <c r="D590" s="45"/>
      <c r="E590" s="46"/>
      <c r="F590" s="46"/>
      <c r="G590" s="47"/>
      <c r="H590" s="45"/>
      <c r="I590" s="49"/>
      <c r="J590" s="50"/>
      <c r="K590" s="41"/>
      <c r="L590" s="40"/>
      <c r="M590" s="47">
        <f>SUM(M585:M589)</f>
        <v>24</v>
      </c>
      <c r="N590" s="40"/>
      <c r="O590" s="135">
        <f>SUM(O585:O589)</f>
        <v>66944880</v>
      </c>
      <c r="P590" s="136"/>
      <c r="Q590" s="140"/>
      <c r="R590" s="38"/>
    </row>
    <row r="591" spans="1:18" s="83" customFormat="1" ht="25.5" x14ac:dyDescent="0.25">
      <c r="A591" s="128">
        <v>113</v>
      </c>
      <c r="B591" s="17" t="s">
        <v>411</v>
      </c>
      <c r="C591" s="18">
        <v>32775</v>
      </c>
      <c r="D591" s="21" t="s">
        <v>84</v>
      </c>
      <c r="E591" s="20">
        <v>2.66</v>
      </c>
      <c r="F591" s="20"/>
      <c r="G591" s="19"/>
      <c r="H591" s="21"/>
      <c r="I591" s="22">
        <v>0.4</v>
      </c>
      <c r="J591" s="23">
        <f t="shared" si="30"/>
        <v>1.0640000000000001</v>
      </c>
      <c r="K591" s="29">
        <v>1</v>
      </c>
      <c r="L591" s="28">
        <f t="shared" si="31"/>
        <v>2.66</v>
      </c>
      <c r="M591" s="19">
        <v>3</v>
      </c>
      <c r="N591" s="28">
        <f t="shared" si="32"/>
        <v>1.5960000000000001</v>
      </c>
      <c r="O591" s="64">
        <f t="shared" si="33"/>
        <v>7134120</v>
      </c>
      <c r="P591" s="53">
        <v>2022</v>
      </c>
      <c r="Q591" s="129" t="s">
        <v>85</v>
      </c>
      <c r="R591" s="24"/>
    </row>
    <row r="592" spans="1:18" s="133" customFormat="1" ht="25.5" x14ac:dyDescent="0.25">
      <c r="A592" s="131"/>
      <c r="B592" s="30" t="s">
        <v>411</v>
      </c>
      <c r="C592" s="31">
        <v>32775</v>
      </c>
      <c r="D592" s="34" t="s">
        <v>84</v>
      </c>
      <c r="E592" s="33">
        <v>2.86</v>
      </c>
      <c r="F592" s="33"/>
      <c r="G592" s="32"/>
      <c r="H592" s="34"/>
      <c r="I592" s="35">
        <v>0.4</v>
      </c>
      <c r="J592" s="42">
        <f t="shared" si="30"/>
        <v>1.1439999999999999</v>
      </c>
      <c r="K592" s="35">
        <v>1</v>
      </c>
      <c r="L592" s="34">
        <f t="shared" si="31"/>
        <v>2.86</v>
      </c>
      <c r="M592" s="32">
        <v>3</v>
      </c>
      <c r="N592" s="34">
        <f t="shared" si="32"/>
        <v>1.716</v>
      </c>
      <c r="O592" s="63">
        <f t="shared" si="33"/>
        <v>7670520</v>
      </c>
      <c r="P592" s="52">
        <v>2022</v>
      </c>
      <c r="Q592" s="132" t="s">
        <v>85</v>
      </c>
      <c r="R592" s="32" t="s">
        <v>50</v>
      </c>
    </row>
    <row r="593" spans="1:18" s="133" customFormat="1" ht="38.25" x14ac:dyDescent="0.25">
      <c r="A593" s="131"/>
      <c r="B593" s="30" t="s">
        <v>411</v>
      </c>
      <c r="C593" s="31">
        <v>32775</v>
      </c>
      <c r="D593" s="34" t="s">
        <v>84</v>
      </c>
      <c r="E593" s="33">
        <v>3.03</v>
      </c>
      <c r="F593" s="33"/>
      <c r="G593" s="32"/>
      <c r="H593" s="34"/>
      <c r="I593" s="35">
        <v>0.4</v>
      </c>
      <c r="J593" s="42">
        <f>I593*(E593+F593+H593)</f>
        <v>1.212</v>
      </c>
      <c r="K593" s="35">
        <v>1</v>
      </c>
      <c r="L593" s="34">
        <f>K593*(E593+F593+H593)</f>
        <v>3.03</v>
      </c>
      <c r="M593" s="32">
        <v>5</v>
      </c>
      <c r="N593" s="34">
        <f>+L593-J593</f>
        <v>1.8179999999999998</v>
      </c>
      <c r="O593" s="63">
        <f>+N593*M593*1490000</f>
        <v>13544100</v>
      </c>
      <c r="P593" s="52">
        <v>2022</v>
      </c>
      <c r="Q593" s="132" t="s">
        <v>85</v>
      </c>
      <c r="R593" s="32" t="s">
        <v>412</v>
      </c>
    </row>
    <row r="594" spans="1:18" s="133" customFormat="1" ht="38.25" x14ac:dyDescent="0.25">
      <c r="A594" s="131"/>
      <c r="B594" s="30" t="s">
        <v>411</v>
      </c>
      <c r="C594" s="31">
        <v>32775</v>
      </c>
      <c r="D594" s="34" t="s">
        <v>84</v>
      </c>
      <c r="E594" s="33">
        <v>3.03</v>
      </c>
      <c r="F594" s="33"/>
      <c r="G594" s="32"/>
      <c r="H594" s="34"/>
      <c r="I594" s="35">
        <v>0.6</v>
      </c>
      <c r="J594" s="42">
        <f>I594*(E594+F594+H594)</f>
        <v>1.8179999999999998</v>
      </c>
      <c r="K594" s="35">
        <v>1</v>
      </c>
      <c r="L594" s="34">
        <f>K594*(E594+F594+H594)</f>
        <v>3.03</v>
      </c>
      <c r="M594" s="32">
        <v>1</v>
      </c>
      <c r="N594" s="34">
        <f>+L594-J594</f>
        <v>1.212</v>
      </c>
      <c r="O594" s="63">
        <f>+N594*M594*1490000</f>
        <v>1805880</v>
      </c>
      <c r="P594" s="52">
        <v>2022</v>
      </c>
      <c r="Q594" s="132" t="s">
        <v>767</v>
      </c>
      <c r="R594" s="32" t="s">
        <v>413</v>
      </c>
    </row>
    <row r="595" spans="1:18" s="83" customFormat="1" ht="25.5" x14ac:dyDescent="0.25">
      <c r="A595" s="128"/>
      <c r="B595" s="25" t="s">
        <v>411</v>
      </c>
      <c r="C595" s="26">
        <v>32775</v>
      </c>
      <c r="D595" s="28" t="s">
        <v>84</v>
      </c>
      <c r="E595" s="27">
        <v>3.03</v>
      </c>
      <c r="F595" s="27"/>
      <c r="G595" s="24"/>
      <c r="H595" s="28"/>
      <c r="I595" s="29">
        <v>0.4</v>
      </c>
      <c r="J595" s="130">
        <f>I595*(E595+F595+H595)</f>
        <v>1.212</v>
      </c>
      <c r="K595" s="29">
        <v>1</v>
      </c>
      <c r="L595" s="28">
        <f>K595*(E595+F595+H595)</f>
        <v>3.03</v>
      </c>
      <c r="M595" s="24">
        <v>6</v>
      </c>
      <c r="N595" s="28">
        <f>+L595-J595</f>
        <v>1.8179999999999998</v>
      </c>
      <c r="O595" s="64">
        <f>+M595*N595*1490000</f>
        <v>16252920</v>
      </c>
      <c r="P595" s="53">
        <v>2023</v>
      </c>
      <c r="Q595" s="67" t="s">
        <v>85</v>
      </c>
      <c r="R595" s="24" t="s">
        <v>39</v>
      </c>
    </row>
    <row r="596" spans="1:18" s="83" customFormat="1" ht="25.5" x14ac:dyDescent="0.25">
      <c r="A596" s="128"/>
      <c r="B596" s="25" t="s">
        <v>411</v>
      </c>
      <c r="C596" s="26">
        <v>32775</v>
      </c>
      <c r="D596" s="28" t="s">
        <v>84</v>
      </c>
      <c r="E596" s="27">
        <v>3.03</v>
      </c>
      <c r="F596" s="27"/>
      <c r="G596" s="24"/>
      <c r="H596" s="28"/>
      <c r="I596" s="29">
        <v>0.4</v>
      </c>
      <c r="J596" s="130">
        <f>I596*(E596+F596+H596)</f>
        <v>1.212</v>
      </c>
      <c r="K596" s="29">
        <v>1</v>
      </c>
      <c r="L596" s="28">
        <f>K596*(E596+F596+H596)</f>
        <v>3.03</v>
      </c>
      <c r="M596" s="24">
        <v>6</v>
      </c>
      <c r="N596" s="28">
        <f>+L596-J596</f>
        <v>1.8179999999999998</v>
      </c>
      <c r="O596" s="64">
        <f>+M596*N596*1800000</f>
        <v>19634400</v>
      </c>
      <c r="P596" s="53">
        <v>2023</v>
      </c>
      <c r="Q596" s="67" t="s">
        <v>85</v>
      </c>
      <c r="R596" s="24" t="s">
        <v>27</v>
      </c>
    </row>
    <row r="597" spans="1:18" s="138" customFormat="1" ht="27" x14ac:dyDescent="0.25">
      <c r="A597" s="134"/>
      <c r="B597" s="43" t="s">
        <v>414</v>
      </c>
      <c r="C597" s="44"/>
      <c r="D597" s="45"/>
      <c r="E597" s="46"/>
      <c r="F597" s="46"/>
      <c r="G597" s="47"/>
      <c r="H597" s="45"/>
      <c r="I597" s="49"/>
      <c r="J597" s="50"/>
      <c r="K597" s="41"/>
      <c r="L597" s="40"/>
      <c r="M597" s="47">
        <f>SUM(M591:M596)</f>
        <v>24</v>
      </c>
      <c r="N597" s="40"/>
      <c r="O597" s="135">
        <f>SUM(O591:O596)</f>
        <v>66041940</v>
      </c>
      <c r="P597" s="136"/>
      <c r="Q597" s="140"/>
      <c r="R597" s="38"/>
    </row>
    <row r="598" spans="1:18" s="83" customFormat="1" ht="25.5" x14ac:dyDescent="0.25">
      <c r="A598" s="128">
        <v>114</v>
      </c>
      <c r="B598" s="17" t="s">
        <v>415</v>
      </c>
      <c r="C598" s="18">
        <v>28484</v>
      </c>
      <c r="D598" s="21" t="s">
        <v>84</v>
      </c>
      <c r="E598" s="20">
        <v>3.66</v>
      </c>
      <c r="F598" s="20"/>
      <c r="G598" s="19"/>
      <c r="H598" s="21"/>
      <c r="I598" s="22">
        <v>0.4</v>
      </c>
      <c r="J598" s="23">
        <f t="shared" si="30"/>
        <v>1.4640000000000002</v>
      </c>
      <c r="K598" s="29">
        <v>1</v>
      </c>
      <c r="L598" s="28">
        <f t="shared" si="31"/>
        <v>3.66</v>
      </c>
      <c r="M598" s="19">
        <v>6</v>
      </c>
      <c r="N598" s="28">
        <f t="shared" si="32"/>
        <v>2.1959999999999997</v>
      </c>
      <c r="O598" s="64">
        <f t="shared" si="33"/>
        <v>19632239.999999996</v>
      </c>
      <c r="P598" s="53">
        <v>2022</v>
      </c>
      <c r="Q598" s="129" t="s">
        <v>85</v>
      </c>
      <c r="R598" s="24"/>
    </row>
    <row r="599" spans="1:18" s="133" customFormat="1" ht="25.5" x14ac:dyDescent="0.25">
      <c r="A599" s="131"/>
      <c r="B599" s="30" t="s">
        <v>415</v>
      </c>
      <c r="C599" s="31">
        <v>28484</v>
      </c>
      <c r="D599" s="34" t="s">
        <v>84</v>
      </c>
      <c r="E599" s="33">
        <v>3.96</v>
      </c>
      <c r="F599" s="33"/>
      <c r="G599" s="32"/>
      <c r="H599" s="34"/>
      <c r="I599" s="35">
        <v>0.4</v>
      </c>
      <c r="J599" s="42">
        <f t="shared" si="30"/>
        <v>1.5840000000000001</v>
      </c>
      <c r="K599" s="35">
        <v>1</v>
      </c>
      <c r="L599" s="34">
        <f t="shared" si="31"/>
        <v>3.96</v>
      </c>
      <c r="M599" s="32">
        <v>6</v>
      </c>
      <c r="N599" s="34">
        <f t="shared" si="32"/>
        <v>2.3759999999999999</v>
      </c>
      <c r="O599" s="63">
        <f t="shared" si="33"/>
        <v>21241440</v>
      </c>
      <c r="P599" s="53">
        <v>2022</v>
      </c>
      <c r="Q599" s="132" t="s">
        <v>85</v>
      </c>
      <c r="R599" s="32" t="s">
        <v>38</v>
      </c>
    </row>
    <row r="600" spans="1:18" s="83" customFormat="1" ht="25.5" x14ac:dyDescent="0.25">
      <c r="A600" s="128"/>
      <c r="B600" s="25" t="s">
        <v>415</v>
      </c>
      <c r="C600" s="26">
        <v>28484</v>
      </c>
      <c r="D600" s="28" t="s">
        <v>84</v>
      </c>
      <c r="E600" s="27">
        <v>3.96</v>
      </c>
      <c r="F600" s="27"/>
      <c r="G600" s="24"/>
      <c r="H600" s="28"/>
      <c r="I600" s="29">
        <v>0.4</v>
      </c>
      <c r="J600" s="130">
        <f>I600*(E600+F600+H600)</f>
        <v>1.5840000000000001</v>
      </c>
      <c r="K600" s="29">
        <v>1</v>
      </c>
      <c r="L600" s="28">
        <f>K600*(E600+F600+H600)</f>
        <v>3.96</v>
      </c>
      <c r="M600" s="24">
        <v>6</v>
      </c>
      <c r="N600" s="28">
        <f>+L600-J600</f>
        <v>2.3759999999999999</v>
      </c>
      <c r="O600" s="64">
        <f>+M600*N600*1490000</f>
        <v>21241440</v>
      </c>
      <c r="P600" s="53">
        <v>2023</v>
      </c>
      <c r="Q600" s="67" t="s">
        <v>85</v>
      </c>
      <c r="R600" s="24" t="s">
        <v>39</v>
      </c>
    </row>
    <row r="601" spans="1:18" s="83" customFormat="1" ht="25.5" x14ac:dyDescent="0.25">
      <c r="A601" s="128"/>
      <c r="B601" s="25" t="s">
        <v>415</v>
      </c>
      <c r="C601" s="26">
        <v>28484</v>
      </c>
      <c r="D601" s="28" t="s">
        <v>84</v>
      </c>
      <c r="E601" s="27">
        <v>3.96</v>
      </c>
      <c r="F601" s="27"/>
      <c r="G601" s="24"/>
      <c r="H601" s="28"/>
      <c r="I601" s="29">
        <v>0.4</v>
      </c>
      <c r="J601" s="130">
        <f>I601*(E601+F601+H601)</f>
        <v>1.5840000000000001</v>
      </c>
      <c r="K601" s="29">
        <v>1</v>
      </c>
      <c r="L601" s="28">
        <f>K601*(E601+F601+H601)</f>
        <v>3.96</v>
      </c>
      <c r="M601" s="24">
        <v>6</v>
      </c>
      <c r="N601" s="28">
        <f>+L601-J601</f>
        <v>2.3759999999999999</v>
      </c>
      <c r="O601" s="64">
        <f>+M601*N601*1800000</f>
        <v>25660800</v>
      </c>
      <c r="P601" s="53">
        <v>2023</v>
      </c>
      <c r="Q601" s="67" t="s">
        <v>85</v>
      </c>
      <c r="R601" s="24" t="s">
        <v>27</v>
      </c>
    </row>
    <row r="602" spans="1:18" s="138" customFormat="1" ht="27" x14ac:dyDescent="0.25">
      <c r="A602" s="134"/>
      <c r="B602" s="43" t="s">
        <v>416</v>
      </c>
      <c r="C602" s="44"/>
      <c r="D602" s="45"/>
      <c r="E602" s="46"/>
      <c r="F602" s="46"/>
      <c r="G602" s="47"/>
      <c r="H602" s="45"/>
      <c r="I602" s="49"/>
      <c r="J602" s="50"/>
      <c r="K602" s="41"/>
      <c r="L602" s="40"/>
      <c r="M602" s="47">
        <f>SUM(M598:M601)</f>
        <v>24</v>
      </c>
      <c r="N602" s="40"/>
      <c r="O602" s="135">
        <f>SUM(O598:O601)</f>
        <v>87775920</v>
      </c>
      <c r="P602" s="136"/>
      <c r="Q602" s="140"/>
      <c r="R602" s="38"/>
    </row>
    <row r="603" spans="1:18" s="83" customFormat="1" x14ac:dyDescent="0.25">
      <c r="A603" s="128">
        <v>115</v>
      </c>
      <c r="B603" s="17" t="s">
        <v>417</v>
      </c>
      <c r="C603" s="18">
        <v>30487</v>
      </c>
      <c r="D603" s="21" t="s">
        <v>42</v>
      </c>
      <c r="E603" s="20">
        <v>3.66</v>
      </c>
      <c r="F603" s="20">
        <v>0.4</v>
      </c>
      <c r="G603" s="19"/>
      <c r="H603" s="21"/>
      <c r="I603" s="22">
        <v>0.4</v>
      </c>
      <c r="J603" s="23">
        <f t="shared" si="30"/>
        <v>1.6240000000000003</v>
      </c>
      <c r="K603" s="29">
        <v>1</v>
      </c>
      <c r="L603" s="28">
        <f t="shared" si="31"/>
        <v>4.0600000000000005</v>
      </c>
      <c r="M603" s="19">
        <v>12</v>
      </c>
      <c r="N603" s="28">
        <f t="shared" si="32"/>
        <v>2.4359999999999999</v>
      </c>
      <c r="O603" s="64">
        <f t="shared" si="33"/>
        <v>43555680</v>
      </c>
      <c r="P603" s="53">
        <v>2022</v>
      </c>
      <c r="Q603" s="129" t="s">
        <v>85</v>
      </c>
      <c r="R603" s="24"/>
    </row>
    <row r="604" spans="1:18" s="83" customFormat="1" x14ac:dyDescent="0.25">
      <c r="A604" s="128"/>
      <c r="B604" s="25" t="s">
        <v>417</v>
      </c>
      <c r="C604" s="26">
        <v>30487</v>
      </c>
      <c r="D604" s="28" t="s">
        <v>42</v>
      </c>
      <c r="E604" s="27">
        <v>3.66</v>
      </c>
      <c r="F604" s="27">
        <v>0.4</v>
      </c>
      <c r="G604" s="24"/>
      <c r="H604" s="28"/>
      <c r="I604" s="29">
        <v>0.4</v>
      </c>
      <c r="J604" s="130">
        <f>I604*(E604+F604+H604)</f>
        <v>1.6240000000000003</v>
      </c>
      <c r="K604" s="29">
        <v>1</v>
      </c>
      <c r="L604" s="28">
        <f>K604*(E604+F604+H604)</f>
        <v>4.0600000000000005</v>
      </c>
      <c r="M604" s="24">
        <v>6</v>
      </c>
      <c r="N604" s="28">
        <f>+L604-J604</f>
        <v>2.4359999999999999</v>
      </c>
      <c r="O604" s="64">
        <f>+M604*N604*1490000</f>
        <v>21777840</v>
      </c>
      <c r="P604" s="53">
        <v>2023</v>
      </c>
      <c r="Q604" s="67" t="s">
        <v>85</v>
      </c>
      <c r="R604" s="24" t="s">
        <v>39</v>
      </c>
    </row>
    <row r="605" spans="1:18" s="83" customFormat="1" x14ac:dyDescent="0.25">
      <c r="A605" s="128"/>
      <c r="B605" s="25" t="s">
        <v>417</v>
      </c>
      <c r="C605" s="26">
        <v>30487</v>
      </c>
      <c r="D605" s="28" t="s">
        <v>42</v>
      </c>
      <c r="E605" s="27">
        <v>3.66</v>
      </c>
      <c r="F605" s="27">
        <v>0.4</v>
      </c>
      <c r="G605" s="24"/>
      <c r="H605" s="28"/>
      <c r="I605" s="29">
        <v>0.4</v>
      </c>
      <c r="J605" s="130">
        <f>I605*(E605+F605+H605)</f>
        <v>1.6240000000000003</v>
      </c>
      <c r="K605" s="29">
        <v>1</v>
      </c>
      <c r="L605" s="28">
        <f>K605*(E605+F605+H605)</f>
        <v>4.0600000000000005</v>
      </c>
      <c r="M605" s="24">
        <v>6</v>
      </c>
      <c r="N605" s="28">
        <f>+L605-J605</f>
        <v>2.4359999999999999</v>
      </c>
      <c r="O605" s="64">
        <f>+M605*N605*1800000</f>
        <v>26308800</v>
      </c>
      <c r="P605" s="53">
        <v>2023</v>
      </c>
      <c r="Q605" s="67" t="s">
        <v>85</v>
      </c>
      <c r="R605" s="24" t="s">
        <v>27</v>
      </c>
    </row>
    <row r="606" spans="1:18" s="138" customFormat="1" ht="27" x14ac:dyDescent="0.25">
      <c r="A606" s="134"/>
      <c r="B606" s="43" t="s">
        <v>418</v>
      </c>
      <c r="C606" s="44"/>
      <c r="D606" s="45"/>
      <c r="E606" s="46"/>
      <c r="F606" s="46"/>
      <c r="G606" s="47"/>
      <c r="H606" s="45"/>
      <c r="I606" s="49"/>
      <c r="J606" s="50"/>
      <c r="K606" s="41"/>
      <c r="L606" s="40"/>
      <c r="M606" s="47">
        <f>SUM(M603:M605)</f>
        <v>24</v>
      </c>
      <c r="N606" s="40"/>
      <c r="O606" s="135">
        <f>SUM(O603:O605)</f>
        <v>91642320</v>
      </c>
      <c r="P606" s="136"/>
      <c r="Q606" s="140"/>
      <c r="R606" s="38"/>
    </row>
    <row r="607" spans="1:18" s="139" customFormat="1" ht="25.5" x14ac:dyDescent="0.25">
      <c r="A607" s="141">
        <v>116</v>
      </c>
      <c r="B607" s="17" t="s">
        <v>419</v>
      </c>
      <c r="C607" s="18">
        <v>28979</v>
      </c>
      <c r="D607" s="21" t="s">
        <v>84</v>
      </c>
      <c r="E607" s="20">
        <v>3.66</v>
      </c>
      <c r="F607" s="20"/>
      <c r="G607" s="19"/>
      <c r="H607" s="21"/>
      <c r="I607" s="22">
        <v>0.4</v>
      </c>
      <c r="J607" s="23">
        <f t="shared" si="30"/>
        <v>1.4640000000000002</v>
      </c>
      <c r="K607" s="22">
        <v>1</v>
      </c>
      <c r="L607" s="21">
        <f t="shared" si="31"/>
        <v>3.66</v>
      </c>
      <c r="M607" s="19">
        <v>10</v>
      </c>
      <c r="N607" s="21">
        <f t="shared" si="32"/>
        <v>2.1959999999999997</v>
      </c>
      <c r="O607" s="66">
        <f t="shared" si="33"/>
        <v>32720399.999999996</v>
      </c>
      <c r="P607" s="51">
        <v>2022</v>
      </c>
      <c r="Q607" s="129" t="s">
        <v>85</v>
      </c>
      <c r="R607" s="19"/>
    </row>
    <row r="608" spans="1:18" s="133" customFormat="1" ht="25.5" x14ac:dyDescent="0.25">
      <c r="A608" s="131"/>
      <c r="B608" s="30" t="s">
        <v>419</v>
      </c>
      <c r="C608" s="31">
        <v>28979</v>
      </c>
      <c r="D608" s="34" t="s">
        <v>84</v>
      </c>
      <c r="E608" s="33">
        <v>3.96</v>
      </c>
      <c r="F608" s="33"/>
      <c r="G608" s="32"/>
      <c r="H608" s="34"/>
      <c r="I608" s="35">
        <v>0.4</v>
      </c>
      <c r="J608" s="42">
        <f t="shared" si="30"/>
        <v>1.5840000000000001</v>
      </c>
      <c r="K608" s="35">
        <v>1</v>
      </c>
      <c r="L608" s="34">
        <f t="shared" si="31"/>
        <v>3.96</v>
      </c>
      <c r="M608" s="32">
        <v>2</v>
      </c>
      <c r="N608" s="34">
        <f t="shared" si="32"/>
        <v>2.3759999999999999</v>
      </c>
      <c r="O608" s="63">
        <f t="shared" si="33"/>
        <v>7080480</v>
      </c>
      <c r="P608" s="51">
        <v>2022</v>
      </c>
      <c r="Q608" s="132" t="s">
        <v>85</v>
      </c>
      <c r="R608" s="32" t="s">
        <v>420</v>
      </c>
    </row>
    <row r="609" spans="1:18" s="83" customFormat="1" ht="25.5" x14ac:dyDescent="0.25">
      <c r="A609" s="128"/>
      <c r="B609" s="25" t="s">
        <v>419</v>
      </c>
      <c r="C609" s="26">
        <v>28979</v>
      </c>
      <c r="D609" s="28" t="s">
        <v>84</v>
      </c>
      <c r="E609" s="27">
        <v>3.96</v>
      </c>
      <c r="F609" s="27"/>
      <c r="G609" s="24"/>
      <c r="H609" s="28"/>
      <c r="I609" s="29">
        <v>0.4</v>
      </c>
      <c r="J609" s="130">
        <f>I609*(E609+F609+H609)</f>
        <v>1.5840000000000001</v>
      </c>
      <c r="K609" s="29">
        <v>1</v>
      </c>
      <c r="L609" s="28">
        <f>K609*(E609+F609+H609)</f>
        <v>3.96</v>
      </c>
      <c r="M609" s="24">
        <v>6</v>
      </c>
      <c r="N609" s="28">
        <f>+L609-J609</f>
        <v>2.3759999999999999</v>
      </c>
      <c r="O609" s="64">
        <f>+M609*N609*1490000</f>
        <v>21241440</v>
      </c>
      <c r="P609" s="53">
        <v>2023</v>
      </c>
      <c r="Q609" s="67" t="s">
        <v>85</v>
      </c>
      <c r="R609" s="24" t="s">
        <v>39</v>
      </c>
    </row>
    <row r="610" spans="1:18" s="83" customFormat="1" ht="25.5" x14ac:dyDescent="0.25">
      <c r="A610" s="128"/>
      <c r="B610" s="25" t="s">
        <v>419</v>
      </c>
      <c r="C610" s="26">
        <v>28979</v>
      </c>
      <c r="D610" s="28" t="s">
        <v>84</v>
      </c>
      <c r="E610" s="27">
        <v>3.96</v>
      </c>
      <c r="F610" s="27"/>
      <c r="G610" s="24"/>
      <c r="H610" s="28"/>
      <c r="I610" s="29">
        <v>0.4</v>
      </c>
      <c r="J610" s="130">
        <f>I610*(E610+F610+H610)</f>
        <v>1.5840000000000001</v>
      </c>
      <c r="K610" s="29">
        <v>1</v>
      </c>
      <c r="L610" s="28">
        <f>K610*(E610+F610+H610)</f>
        <v>3.96</v>
      </c>
      <c r="M610" s="24">
        <v>6</v>
      </c>
      <c r="N610" s="28">
        <f>+L610-J610</f>
        <v>2.3759999999999999</v>
      </c>
      <c r="O610" s="64">
        <f>+M610*N610*1800000</f>
        <v>25660800</v>
      </c>
      <c r="P610" s="53">
        <v>2023</v>
      </c>
      <c r="Q610" s="67" t="s">
        <v>85</v>
      </c>
      <c r="R610" s="24" t="s">
        <v>27</v>
      </c>
    </row>
    <row r="611" spans="1:18" s="143" customFormat="1" ht="27" x14ac:dyDescent="0.25">
      <c r="A611" s="142"/>
      <c r="B611" s="43" t="s">
        <v>254</v>
      </c>
      <c r="C611" s="44"/>
      <c r="D611" s="45"/>
      <c r="E611" s="46"/>
      <c r="F611" s="46"/>
      <c r="G611" s="47"/>
      <c r="H611" s="45"/>
      <c r="I611" s="49"/>
      <c r="J611" s="50"/>
      <c r="K611" s="49"/>
      <c r="L611" s="45"/>
      <c r="M611" s="47">
        <f>SUM(M607:M610)</f>
        <v>24</v>
      </c>
      <c r="N611" s="45"/>
      <c r="O611" s="65">
        <f>SUM(O607:O610)</f>
        <v>86703120</v>
      </c>
      <c r="P611" s="54"/>
      <c r="Q611" s="140"/>
      <c r="R611" s="47"/>
    </row>
    <row r="612" spans="1:18" s="133" customFormat="1" ht="25.5" x14ac:dyDescent="0.25">
      <c r="A612" s="131">
        <v>117</v>
      </c>
      <c r="B612" s="30" t="s">
        <v>225</v>
      </c>
      <c r="C612" s="31">
        <v>33787</v>
      </c>
      <c r="D612" s="34" t="s">
        <v>84</v>
      </c>
      <c r="E612" s="33">
        <v>2.66</v>
      </c>
      <c r="F612" s="33"/>
      <c r="G612" s="32"/>
      <c r="H612" s="34"/>
      <c r="I612" s="35">
        <v>0.4</v>
      </c>
      <c r="J612" s="42">
        <f t="shared" si="30"/>
        <v>1.0640000000000001</v>
      </c>
      <c r="K612" s="35">
        <v>1</v>
      </c>
      <c r="L612" s="34">
        <f t="shared" si="31"/>
        <v>2.66</v>
      </c>
      <c r="M612" s="32">
        <v>3</v>
      </c>
      <c r="N612" s="34">
        <f t="shared" si="32"/>
        <v>1.5960000000000001</v>
      </c>
      <c r="O612" s="63">
        <f t="shared" si="33"/>
        <v>7134120</v>
      </c>
      <c r="P612" s="52">
        <v>2022</v>
      </c>
      <c r="Q612" s="132" t="s">
        <v>85</v>
      </c>
      <c r="R612" s="32" t="s">
        <v>216</v>
      </c>
    </row>
    <row r="613" spans="1:18" s="133" customFormat="1" ht="25.5" x14ac:dyDescent="0.25">
      <c r="A613" s="131"/>
      <c r="B613" s="30" t="s">
        <v>225</v>
      </c>
      <c r="C613" s="31">
        <v>33787</v>
      </c>
      <c r="D613" s="34" t="s">
        <v>84</v>
      </c>
      <c r="E613" s="33">
        <v>2.72</v>
      </c>
      <c r="F613" s="33"/>
      <c r="G613" s="32"/>
      <c r="H613" s="34"/>
      <c r="I613" s="35">
        <v>0.4</v>
      </c>
      <c r="J613" s="42">
        <f t="shared" si="30"/>
        <v>1.0880000000000001</v>
      </c>
      <c r="K613" s="35">
        <v>1</v>
      </c>
      <c r="L613" s="34">
        <f t="shared" si="31"/>
        <v>2.72</v>
      </c>
      <c r="M613" s="32">
        <v>6</v>
      </c>
      <c r="N613" s="34">
        <f t="shared" si="32"/>
        <v>1.6320000000000001</v>
      </c>
      <c r="O613" s="63">
        <f t="shared" si="33"/>
        <v>14590080.000000002</v>
      </c>
      <c r="P613" s="52">
        <v>2022</v>
      </c>
      <c r="Q613" s="132" t="s">
        <v>85</v>
      </c>
      <c r="R613" s="32" t="s">
        <v>38</v>
      </c>
    </row>
    <row r="614" spans="1:18" s="83" customFormat="1" ht="25.5" x14ac:dyDescent="0.25">
      <c r="A614" s="128"/>
      <c r="B614" s="25" t="s">
        <v>225</v>
      </c>
      <c r="C614" s="26">
        <v>33787</v>
      </c>
      <c r="D614" s="28" t="s">
        <v>84</v>
      </c>
      <c r="E614" s="27">
        <v>2.72</v>
      </c>
      <c r="F614" s="27"/>
      <c r="G614" s="24"/>
      <c r="H614" s="28"/>
      <c r="I614" s="29">
        <v>0.4</v>
      </c>
      <c r="J614" s="130">
        <f>I614*(E614+F614+H614)</f>
        <v>1.0880000000000001</v>
      </c>
      <c r="K614" s="29">
        <v>1</v>
      </c>
      <c r="L614" s="28">
        <f>K614*(E614+F614+H614)</f>
        <v>2.72</v>
      </c>
      <c r="M614" s="24">
        <v>6</v>
      </c>
      <c r="N614" s="28">
        <f>+L614-J614</f>
        <v>1.6320000000000001</v>
      </c>
      <c r="O614" s="64">
        <f>+M614*N614*1490000</f>
        <v>14590080.000000002</v>
      </c>
      <c r="P614" s="53">
        <v>2023</v>
      </c>
      <c r="Q614" s="67" t="s">
        <v>85</v>
      </c>
      <c r="R614" s="24" t="s">
        <v>39</v>
      </c>
    </row>
    <row r="615" spans="1:18" s="83" customFormat="1" ht="25.5" x14ac:dyDescent="0.25">
      <c r="A615" s="128"/>
      <c r="B615" s="25" t="s">
        <v>225</v>
      </c>
      <c r="C615" s="26">
        <v>33787</v>
      </c>
      <c r="D615" s="28" t="s">
        <v>84</v>
      </c>
      <c r="E615" s="27">
        <v>2.72</v>
      </c>
      <c r="F615" s="27"/>
      <c r="G615" s="24"/>
      <c r="H615" s="28"/>
      <c r="I615" s="29">
        <v>0.4</v>
      </c>
      <c r="J615" s="130">
        <f>I615*(E615+F615+H615)</f>
        <v>1.0880000000000001</v>
      </c>
      <c r="K615" s="29">
        <v>1</v>
      </c>
      <c r="L615" s="28">
        <f>K615*(E615+F615+H615)</f>
        <v>2.72</v>
      </c>
      <c r="M615" s="24">
        <v>6</v>
      </c>
      <c r="N615" s="28">
        <f>+L615-J615</f>
        <v>1.6320000000000001</v>
      </c>
      <c r="O615" s="64">
        <f>+M615*N615*1800000</f>
        <v>17625600.000000004</v>
      </c>
      <c r="P615" s="53">
        <v>2023</v>
      </c>
      <c r="Q615" s="67" t="s">
        <v>85</v>
      </c>
      <c r="R615" s="24" t="s">
        <v>27</v>
      </c>
    </row>
    <row r="616" spans="1:18" s="138" customFormat="1" ht="27" x14ac:dyDescent="0.25">
      <c r="A616" s="134"/>
      <c r="B616" s="43" t="s">
        <v>227</v>
      </c>
      <c r="C616" s="44"/>
      <c r="D616" s="45"/>
      <c r="E616" s="46"/>
      <c r="F616" s="46"/>
      <c r="G616" s="47"/>
      <c r="H616" s="45"/>
      <c r="I616" s="49"/>
      <c r="J616" s="50"/>
      <c r="K616" s="41"/>
      <c r="L616" s="40"/>
      <c r="M616" s="47">
        <f>SUM(M612:M615)</f>
        <v>21</v>
      </c>
      <c r="N616" s="40"/>
      <c r="O616" s="135">
        <f>SUM(O612:O615)</f>
        <v>53939880</v>
      </c>
      <c r="P616" s="136"/>
      <c r="Q616" s="140"/>
      <c r="R616" s="38"/>
    </row>
    <row r="617" spans="1:18" s="83" customFormat="1" ht="25.5" x14ac:dyDescent="0.25">
      <c r="A617" s="128">
        <v>118</v>
      </c>
      <c r="B617" s="17" t="s">
        <v>83</v>
      </c>
      <c r="C617" s="18">
        <v>30760</v>
      </c>
      <c r="D617" s="21" t="s">
        <v>84</v>
      </c>
      <c r="E617" s="20">
        <v>2.86</v>
      </c>
      <c r="F617" s="20"/>
      <c r="G617" s="19"/>
      <c r="H617" s="21"/>
      <c r="I617" s="22">
        <v>0.4</v>
      </c>
      <c r="J617" s="23">
        <f t="shared" si="30"/>
        <v>1.1439999999999999</v>
      </c>
      <c r="K617" s="29">
        <v>1</v>
      </c>
      <c r="L617" s="28">
        <f t="shared" si="31"/>
        <v>2.86</v>
      </c>
      <c r="M617" s="19">
        <v>3</v>
      </c>
      <c r="N617" s="28">
        <f t="shared" si="32"/>
        <v>1.716</v>
      </c>
      <c r="O617" s="64">
        <f t="shared" si="33"/>
        <v>7670520</v>
      </c>
      <c r="P617" s="53">
        <v>2022</v>
      </c>
      <c r="Q617" s="129" t="s">
        <v>85</v>
      </c>
      <c r="R617" s="24"/>
    </row>
    <row r="618" spans="1:18" s="133" customFormat="1" ht="25.5" x14ac:dyDescent="0.25">
      <c r="A618" s="131"/>
      <c r="B618" s="30" t="s">
        <v>83</v>
      </c>
      <c r="C618" s="31">
        <v>30760</v>
      </c>
      <c r="D618" s="34" t="s">
        <v>84</v>
      </c>
      <c r="E618" s="33">
        <v>3.06</v>
      </c>
      <c r="F618" s="33"/>
      <c r="G618" s="32"/>
      <c r="H618" s="34"/>
      <c r="I618" s="35">
        <v>0.4</v>
      </c>
      <c r="J618" s="42">
        <f t="shared" si="30"/>
        <v>1.2240000000000002</v>
      </c>
      <c r="K618" s="35">
        <v>1</v>
      </c>
      <c r="L618" s="34">
        <f t="shared" si="31"/>
        <v>3.06</v>
      </c>
      <c r="M618" s="32">
        <v>3</v>
      </c>
      <c r="N618" s="34">
        <f t="shared" si="32"/>
        <v>1.8359999999999999</v>
      </c>
      <c r="O618" s="63">
        <f t="shared" si="33"/>
        <v>8206919.9999999991</v>
      </c>
      <c r="P618" s="53">
        <v>2022</v>
      </c>
      <c r="Q618" s="132" t="s">
        <v>85</v>
      </c>
      <c r="R618" s="32" t="s">
        <v>50</v>
      </c>
    </row>
    <row r="619" spans="1:18" s="133" customFormat="1" ht="51" x14ac:dyDescent="0.25">
      <c r="A619" s="131"/>
      <c r="B619" s="30" t="s">
        <v>83</v>
      </c>
      <c r="C619" s="31">
        <v>30760</v>
      </c>
      <c r="D619" s="34" t="s">
        <v>84</v>
      </c>
      <c r="E619" s="33">
        <v>3.34</v>
      </c>
      <c r="F619" s="33"/>
      <c r="G619" s="32"/>
      <c r="H619" s="34"/>
      <c r="I619" s="35">
        <v>0.4</v>
      </c>
      <c r="J619" s="42">
        <f t="shared" si="30"/>
        <v>1.3360000000000001</v>
      </c>
      <c r="K619" s="35">
        <v>1</v>
      </c>
      <c r="L619" s="34">
        <f t="shared" si="31"/>
        <v>3.34</v>
      </c>
      <c r="M619" s="32">
        <v>6</v>
      </c>
      <c r="N619" s="34">
        <f t="shared" si="32"/>
        <v>2.0039999999999996</v>
      </c>
      <c r="O619" s="63">
        <f t="shared" si="33"/>
        <v>17915759.999999996</v>
      </c>
      <c r="P619" s="53">
        <v>2022</v>
      </c>
      <c r="Q619" s="132" t="s">
        <v>43</v>
      </c>
      <c r="R619" s="32" t="s">
        <v>86</v>
      </c>
    </row>
    <row r="620" spans="1:18" s="83" customFormat="1" ht="25.5" x14ac:dyDescent="0.25">
      <c r="A620" s="128"/>
      <c r="B620" s="25" t="s">
        <v>83</v>
      </c>
      <c r="C620" s="26">
        <v>30760</v>
      </c>
      <c r="D620" s="28" t="s">
        <v>84</v>
      </c>
      <c r="E620" s="27">
        <v>3.34</v>
      </c>
      <c r="F620" s="27"/>
      <c r="G620" s="24"/>
      <c r="H620" s="28"/>
      <c r="I620" s="29">
        <v>0.4</v>
      </c>
      <c r="J620" s="130">
        <f>I620*(E620+F620+H620)</f>
        <v>1.3360000000000001</v>
      </c>
      <c r="K620" s="29">
        <v>1</v>
      </c>
      <c r="L620" s="28">
        <f>K620*(E620+F620+H620)</f>
        <v>3.34</v>
      </c>
      <c r="M620" s="24">
        <v>6</v>
      </c>
      <c r="N620" s="28">
        <f>+L620-J620</f>
        <v>2.0039999999999996</v>
      </c>
      <c r="O620" s="64">
        <f>+M620*N620*1490000</f>
        <v>17915759.999999996</v>
      </c>
      <c r="P620" s="53">
        <v>2023</v>
      </c>
      <c r="Q620" s="67" t="s">
        <v>43</v>
      </c>
      <c r="R620" s="24" t="s">
        <v>39</v>
      </c>
    </row>
    <row r="621" spans="1:18" s="83" customFormat="1" ht="25.5" x14ac:dyDescent="0.25">
      <c r="A621" s="128"/>
      <c r="B621" s="25" t="s">
        <v>83</v>
      </c>
      <c r="C621" s="26">
        <v>30760</v>
      </c>
      <c r="D621" s="28" t="s">
        <v>84</v>
      </c>
      <c r="E621" s="27">
        <v>3.34</v>
      </c>
      <c r="F621" s="27"/>
      <c r="G621" s="24"/>
      <c r="H621" s="28"/>
      <c r="I621" s="29">
        <v>0.4</v>
      </c>
      <c r="J621" s="130">
        <f>I621*(E621+F621+H621)</f>
        <v>1.3360000000000001</v>
      </c>
      <c r="K621" s="29">
        <v>1</v>
      </c>
      <c r="L621" s="28">
        <f>K621*(E621+F621+H621)</f>
        <v>3.34</v>
      </c>
      <c r="M621" s="24">
        <v>6</v>
      </c>
      <c r="N621" s="28">
        <f>+L621-J621</f>
        <v>2.0039999999999996</v>
      </c>
      <c r="O621" s="64">
        <f>+M621*N621*1800000</f>
        <v>21643199.999999996</v>
      </c>
      <c r="P621" s="53">
        <v>2023</v>
      </c>
      <c r="Q621" s="67" t="s">
        <v>85</v>
      </c>
      <c r="R621" s="24" t="s">
        <v>27</v>
      </c>
    </row>
    <row r="622" spans="1:18" s="138" customFormat="1" ht="27" x14ac:dyDescent="0.25">
      <c r="A622" s="134"/>
      <c r="B622" s="43" t="s">
        <v>87</v>
      </c>
      <c r="C622" s="44"/>
      <c r="D622" s="45"/>
      <c r="E622" s="46"/>
      <c r="F622" s="46"/>
      <c r="G622" s="47"/>
      <c r="H622" s="45"/>
      <c r="I622" s="49"/>
      <c r="J622" s="50"/>
      <c r="K622" s="41"/>
      <c r="L622" s="40"/>
      <c r="M622" s="47">
        <f>SUM(M617:M621)</f>
        <v>24</v>
      </c>
      <c r="N622" s="40"/>
      <c r="O622" s="135">
        <f>SUM(O617:O621)</f>
        <v>73352160</v>
      </c>
      <c r="P622" s="136"/>
      <c r="Q622" s="140"/>
      <c r="R622" s="38"/>
    </row>
    <row r="623" spans="1:18" s="139" customFormat="1" ht="25.5" x14ac:dyDescent="0.25">
      <c r="A623" s="141">
        <v>119</v>
      </c>
      <c r="B623" s="17" t="s">
        <v>421</v>
      </c>
      <c r="C623" s="18">
        <v>25815</v>
      </c>
      <c r="D623" s="21" t="s">
        <v>179</v>
      </c>
      <c r="E623" s="20">
        <v>4.0599999999999996</v>
      </c>
      <c r="F623" s="20"/>
      <c r="G623" s="22">
        <v>0.08</v>
      </c>
      <c r="H623" s="21">
        <f>G623*E623</f>
        <v>0.32479999999999998</v>
      </c>
      <c r="I623" s="22">
        <v>0.4</v>
      </c>
      <c r="J623" s="23">
        <f t="shared" si="30"/>
        <v>1.7539199999999999</v>
      </c>
      <c r="K623" s="22">
        <v>1</v>
      </c>
      <c r="L623" s="21">
        <f t="shared" si="31"/>
        <v>4.3847999999999994</v>
      </c>
      <c r="M623" s="19">
        <v>10</v>
      </c>
      <c r="N623" s="21">
        <f t="shared" si="32"/>
        <v>2.6308799999999994</v>
      </c>
      <c r="O623" s="66">
        <f t="shared" si="33"/>
        <v>39200111.999999993</v>
      </c>
      <c r="P623" s="51">
        <v>2022</v>
      </c>
      <c r="Q623" s="129" t="s">
        <v>85</v>
      </c>
      <c r="R623" s="19"/>
    </row>
    <row r="624" spans="1:18" s="133" customFormat="1" ht="25.5" x14ac:dyDescent="0.25">
      <c r="A624" s="131"/>
      <c r="B624" s="30" t="s">
        <v>421</v>
      </c>
      <c r="C624" s="31">
        <v>25815</v>
      </c>
      <c r="D624" s="34" t="s">
        <v>179</v>
      </c>
      <c r="E624" s="33">
        <v>4.0599999999999996</v>
      </c>
      <c r="F624" s="33"/>
      <c r="G624" s="35">
        <v>0.09</v>
      </c>
      <c r="H624" s="34">
        <f>G624*E624</f>
        <v>0.36539999999999995</v>
      </c>
      <c r="I624" s="35">
        <v>0.4</v>
      </c>
      <c r="J624" s="42">
        <f t="shared" si="30"/>
        <v>1.77016</v>
      </c>
      <c r="K624" s="35">
        <v>1</v>
      </c>
      <c r="L624" s="34">
        <f t="shared" si="31"/>
        <v>4.4253999999999998</v>
      </c>
      <c r="M624" s="32">
        <v>2</v>
      </c>
      <c r="N624" s="34">
        <f t="shared" si="32"/>
        <v>2.65524</v>
      </c>
      <c r="O624" s="63">
        <f t="shared" si="33"/>
        <v>7912615.2000000002</v>
      </c>
      <c r="P624" s="52">
        <v>2022</v>
      </c>
      <c r="Q624" s="132" t="s">
        <v>85</v>
      </c>
      <c r="R624" s="32" t="s">
        <v>44</v>
      </c>
    </row>
    <row r="625" spans="1:18" s="83" customFormat="1" ht="25.5" x14ac:dyDescent="0.25">
      <c r="A625" s="128"/>
      <c r="B625" s="25" t="s">
        <v>421</v>
      </c>
      <c r="C625" s="26">
        <v>25815</v>
      </c>
      <c r="D625" s="28" t="s">
        <v>179</v>
      </c>
      <c r="E625" s="27">
        <v>4.0599999999999996</v>
      </c>
      <c r="F625" s="27"/>
      <c r="G625" s="29">
        <v>0.09</v>
      </c>
      <c r="H625" s="28">
        <f>G625*E625</f>
        <v>0.36539999999999995</v>
      </c>
      <c r="I625" s="29">
        <v>0.4</v>
      </c>
      <c r="J625" s="130">
        <f>I625*(E625+F625+H625)</f>
        <v>1.77016</v>
      </c>
      <c r="K625" s="29">
        <v>1</v>
      </c>
      <c r="L625" s="28">
        <f>K625*(E625+F625+H625)</f>
        <v>4.4253999999999998</v>
      </c>
      <c r="M625" s="24">
        <v>6</v>
      </c>
      <c r="N625" s="28">
        <f>+L625-J625</f>
        <v>2.65524</v>
      </c>
      <c r="O625" s="64">
        <f>+M625*N625*1490000</f>
        <v>23737845.600000001</v>
      </c>
      <c r="P625" s="53">
        <v>2023</v>
      </c>
      <c r="Q625" s="67" t="s">
        <v>85</v>
      </c>
      <c r="R625" s="24" t="s">
        <v>39</v>
      </c>
    </row>
    <row r="626" spans="1:18" s="83" customFormat="1" ht="25.5" x14ac:dyDescent="0.25">
      <c r="A626" s="128"/>
      <c r="B626" s="25" t="s">
        <v>421</v>
      </c>
      <c r="C626" s="26">
        <v>25815</v>
      </c>
      <c r="D626" s="28" t="s">
        <v>179</v>
      </c>
      <c r="E626" s="27">
        <v>4.0599999999999996</v>
      </c>
      <c r="F626" s="27"/>
      <c r="G626" s="29">
        <v>0.09</v>
      </c>
      <c r="H626" s="28">
        <f>G626*E626</f>
        <v>0.36539999999999995</v>
      </c>
      <c r="I626" s="29">
        <v>0.4</v>
      </c>
      <c r="J626" s="130">
        <f>I626*(E626+F626+H626)</f>
        <v>1.77016</v>
      </c>
      <c r="K626" s="29">
        <v>1</v>
      </c>
      <c r="L626" s="28">
        <f>K626*(E626+F626+H626)</f>
        <v>4.4253999999999998</v>
      </c>
      <c r="M626" s="24">
        <v>4</v>
      </c>
      <c r="N626" s="28">
        <f>+L626-J626</f>
        <v>2.65524</v>
      </c>
      <c r="O626" s="64">
        <f>+M626*N626*1800000</f>
        <v>19117728</v>
      </c>
      <c r="P626" s="53">
        <v>2023</v>
      </c>
      <c r="Q626" s="67" t="s">
        <v>85</v>
      </c>
      <c r="R626" s="24" t="s">
        <v>119</v>
      </c>
    </row>
    <row r="627" spans="1:18" s="83" customFormat="1" ht="25.5" x14ac:dyDescent="0.25">
      <c r="A627" s="128"/>
      <c r="B627" s="25" t="s">
        <v>421</v>
      </c>
      <c r="C627" s="26">
        <v>25815</v>
      </c>
      <c r="D627" s="28" t="s">
        <v>179</v>
      </c>
      <c r="E627" s="27">
        <v>4.0599999999999996</v>
      </c>
      <c r="F627" s="27"/>
      <c r="G627" s="29">
        <v>0.1</v>
      </c>
      <c r="H627" s="28">
        <f>G627*E627</f>
        <v>0.40599999999999997</v>
      </c>
      <c r="I627" s="29">
        <v>0.4</v>
      </c>
      <c r="J627" s="130">
        <f>I627*(E627+F627+H627)</f>
        <v>1.7863999999999998</v>
      </c>
      <c r="K627" s="29">
        <v>1</v>
      </c>
      <c r="L627" s="28">
        <f>K627*(E627+F627+H627)</f>
        <v>4.4659999999999993</v>
      </c>
      <c r="M627" s="24">
        <v>2</v>
      </c>
      <c r="N627" s="28">
        <f>+L627-J627</f>
        <v>2.6795999999999998</v>
      </c>
      <c r="O627" s="64">
        <f>+M627*N627*1800000</f>
        <v>9646560</v>
      </c>
      <c r="P627" s="53">
        <v>2023</v>
      </c>
      <c r="Q627" s="67" t="s">
        <v>85</v>
      </c>
      <c r="R627" s="24" t="s">
        <v>422</v>
      </c>
    </row>
    <row r="628" spans="1:18" s="143" customFormat="1" ht="27" x14ac:dyDescent="0.25">
      <c r="A628" s="142"/>
      <c r="B628" s="43" t="s">
        <v>423</v>
      </c>
      <c r="C628" s="44"/>
      <c r="D628" s="45"/>
      <c r="E628" s="46"/>
      <c r="F628" s="46"/>
      <c r="G628" s="49"/>
      <c r="H628" s="45"/>
      <c r="I628" s="49"/>
      <c r="J628" s="50"/>
      <c r="K628" s="49"/>
      <c r="L628" s="45"/>
      <c r="M628" s="47">
        <f>SUM(M623:M627)</f>
        <v>24</v>
      </c>
      <c r="N628" s="45"/>
      <c r="O628" s="65">
        <f>SUM(O623:O627)</f>
        <v>99614860.799999997</v>
      </c>
      <c r="P628" s="54"/>
      <c r="Q628" s="140"/>
      <c r="R628" s="47"/>
    </row>
    <row r="629" spans="1:18" s="139" customFormat="1" x14ac:dyDescent="0.25">
      <c r="A629" s="141">
        <v>120</v>
      </c>
      <c r="B629" s="17" t="s">
        <v>424</v>
      </c>
      <c r="C629" s="18">
        <v>32469</v>
      </c>
      <c r="D629" s="21" t="s">
        <v>84</v>
      </c>
      <c r="E629" s="20">
        <v>2.86</v>
      </c>
      <c r="F629" s="20"/>
      <c r="G629" s="19"/>
      <c r="H629" s="21"/>
      <c r="I629" s="22">
        <v>0.4</v>
      </c>
      <c r="J629" s="23">
        <f t="shared" si="30"/>
        <v>1.1439999999999999</v>
      </c>
      <c r="K629" s="22">
        <v>1</v>
      </c>
      <c r="L629" s="21">
        <f t="shared" si="31"/>
        <v>2.86</v>
      </c>
      <c r="M629" s="19">
        <v>6</v>
      </c>
      <c r="N629" s="21">
        <f t="shared" si="32"/>
        <v>1.716</v>
      </c>
      <c r="O629" s="66">
        <f t="shared" si="33"/>
        <v>15341040</v>
      </c>
      <c r="P629" s="51">
        <v>2022</v>
      </c>
      <c r="Q629" s="129" t="s">
        <v>85</v>
      </c>
      <c r="R629" s="19"/>
    </row>
    <row r="630" spans="1:18" s="133" customFormat="1" ht="25.5" x14ac:dyDescent="0.25">
      <c r="A630" s="131"/>
      <c r="B630" s="30" t="s">
        <v>424</v>
      </c>
      <c r="C630" s="31">
        <v>32469</v>
      </c>
      <c r="D630" s="34" t="s">
        <v>84</v>
      </c>
      <c r="E630" s="33">
        <v>3.03</v>
      </c>
      <c r="F630" s="33"/>
      <c r="G630" s="32"/>
      <c r="H630" s="34"/>
      <c r="I630" s="35">
        <v>0.4</v>
      </c>
      <c r="J630" s="42">
        <f t="shared" si="30"/>
        <v>1.212</v>
      </c>
      <c r="K630" s="35">
        <v>1</v>
      </c>
      <c r="L630" s="34">
        <f t="shared" si="31"/>
        <v>3.03</v>
      </c>
      <c r="M630" s="32">
        <v>6</v>
      </c>
      <c r="N630" s="34">
        <f t="shared" si="32"/>
        <v>1.8179999999999998</v>
      </c>
      <c r="O630" s="63">
        <f t="shared" si="33"/>
        <v>16252920</v>
      </c>
      <c r="P630" s="52">
        <v>2022</v>
      </c>
      <c r="Q630" s="132" t="s">
        <v>85</v>
      </c>
      <c r="R630" s="32" t="s">
        <v>38</v>
      </c>
    </row>
    <row r="631" spans="1:18" s="83" customFormat="1" x14ac:dyDescent="0.25">
      <c r="A631" s="128"/>
      <c r="B631" s="25" t="s">
        <v>424</v>
      </c>
      <c r="C631" s="26">
        <v>32469</v>
      </c>
      <c r="D631" s="28" t="s">
        <v>84</v>
      </c>
      <c r="E631" s="27">
        <v>3.03</v>
      </c>
      <c r="F631" s="27"/>
      <c r="G631" s="24"/>
      <c r="H631" s="28"/>
      <c r="I631" s="29">
        <v>0.4</v>
      </c>
      <c r="J631" s="130">
        <f>I631*(E631+F631+H631)</f>
        <v>1.212</v>
      </c>
      <c r="K631" s="29">
        <v>1</v>
      </c>
      <c r="L631" s="28">
        <f>K631*(E631+F631+H631)</f>
        <v>3.03</v>
      </c>
      <c r="M631" s="24">
        <v>6</v>
      </c>
      <c r="N631" s="28">
        <f>+L631-J631</f>
        <v>1.8179999999999998</v>
      </c>
      <c r="O631" s="64">
        <f>+M631*N631*1490000</f>
        <v>16252920</v>
      </c>
      <c r="P631" s="53">
        <v>2023</v>
      </c>
      <c r="Q631" s="67" t="s">
        <v>85</v>
      </c>
      <c r="R631" s="24" t="s">
        <v>39</v>
      </c>
    </row>
    <row r="632" spans="1:18" s="83" customFormat="1" x14ac:dyDescent="0.25">
      <c r="A632" s="128"/>
      <c r="B632" s="25" t="s">
        <v>424</v>
      </c>
      <c r="C632" s="26">
        <v>32469</v>
      </c>
      <c r="D632" s="28" t="s">
        <v>84</v>
      </c>
      <c r="E632" s="27">
        <v>3.03</v>
      </c>
      <c r="F632" s="27"/>
      <c r="G632" s="24"/>
      <c r="H632" s="28"/>
      <c r="I632" s="29">
        <v>0.4</v>
      </c>
      <c r="J632" s="130">
        <f>I632*(E632+F632+H632)</f>
        <v>1.212</v>
      </c>
      <c r="K632" s="29">
        <v>1</v>
      </c>
      <c r="L632" s="28">
        <f>K632*(E632+F632+H632)</f>
        <v>3.03</v>
      </c>
      <c r="M632" s="24">
        <v>3</v>
      </c>
      <c r="N632" s="28">
        <f>+L632-J632</f>
        <v>1.8179999999999998</v>
      </c>
      <c r="O632" s="64">
        <f>+M632*N632*1800000</f>
        <v>9817200</v>
      </c>
      <c r="P632" s="53">
        <v>2023</v>
      </c>
      <c r="Q632" s="67" t="s">
        <v>85</v>
      </c>
      <c r="R632" s="24" t="s">
        <v>34</v>
      </c>
    </row>
    <row r="633" spans="1:18" s="133" customFormat="1" x14ac:dyDescent="0.25">
      <c r="A633" s="131"/>
      <c r="B633" s="30" t="s">
        <v>424</v>
      </c>
      <c r="C633" s="31">
        <v>32469</v>
      </c>
      <c r="D633" s="34" t="s">
        <v>84</v>
      </c>
      <c r="E633" s="33">
        <v>3.34</v>
      </c>
      <c r="F633" s="33"/>
      <c r="G633" s="32"/>
      <c r="H633" s="34"/>
      <c r="I633" s="35">
        <v>0.4</v>
      </c>
      <c r="J633" s="42">
        <f>I633*(E633+F633+H633)</f>
        <v>1.3360000000000001</v>
      </c>
      <c r="K633" s="35">
        <v>1</v>
      </c>
      <c r="L633" s="34">
        <f>K633*(E633+F633+H633)</f>
        <v>3.34</v>
      </c>
      <c r="M633" s="32">
        <v>3</v>
      </c>
      <c r="N633" s="34">
        <f>+L633-J633</f>
        <v>2.0039999999999996</v>
      </c>
      <c r="O633" s="63">
        <f>+M633*N633*1800000</f>
        <v>10821599.999999998</v>
      </c>
      <c r="P633" s="52">
        <v>2023</v>
      </c>
      <c r="Q633" s="132" t="s">
        <v>85</v>
      </c>
      <c r="R633" s="32" t="s">
        <v>285</v>
      </c>
    </row>
    <row r="634" spans="1:18" s="143" customFormat="1" ht="27" x14ac:dyDescent="0.25">
      <c r="A634" s="142"/>
      <c r="B634" s="43" t="s">
        <v>425</v>
      </c>
      <c r="C634" s="44"/>
      <c r="D634" s="45"/>
      <c r="E634" s="46"/>
      <c r="F634" s="46"/>
      <c r="G634" s="47"/>
      <c r="H634" s="45"/>
      <c r="I634" s="49"/>
      <c r="J634" s="50"/>
      <c r="K634" s="49"/>
      <c r="L634" s="45"/>
      <c r="M634" s="47">
        <f>SUM(M629:M633)</f>
        <v>24</v>
      </c>
      <c r="N634" s="45"/>
      <c r="O634" s="65">
        <f>SUM(O629:O633)</f>
        <v>68485680</v>
      </c>
      <c r="P634" s="54"/>
      <c r="Q634" s="140"/>
      <c r="R634" s="47"/>
    </row>
    <row r="635" spans="1:18" s="139" customFormat="1" ht="25.5" x14ac:dyDescent="0.25">
      <c r="A635" s="141">
        <v>121</v>
      </c>
      <c r="B635" s="17" t="s">
        <v>426</v>
      </c>
      <c r="C635" s="18">
        <v>28097</v>
      </c>
      <c r="D635" s="21" t="s">
        <v>102</v>
      </c>
      <c r="E635" s="20">
        <v>3.99</v>
      </c>
      <c r="F635" s="20">
        <v>0.4</v>
      </c>
      <c r="G635" s="19"/>
      <c r="H635" s="21"/>
      <c r="I635" s="22">
        <v>0.4</v>
      </c>
      <c r="J635" s="23">
        <f t="shared" si="30"/>
        <v>1.7560000000000002</v>
      </c>
      <c r="K635" s="22">
        <v>1</v>
      </c>
      <c r="L635" s="21">
        <f t="shared" si="31"/>
        <v>4.3900000000000006</v>
      </c>
      <c r="M635" s="19">
        <v>3</v>
      </c>
      <c r="N635" s="21">
        <f t="shared" si="32"/>
        <v>2.6340000000000003</v>
      </c>
      <c r="O635" s="66">
        <f t="shared" si="33"/>
        <v>11773980.000000002</v>
      </c>
      <c r="P635" s="51">
        <v>2022</v>
      </c>
      <c r="Q635" s="129" t="s">
        <v>77</v>
      </c>
      <c r="R635" s="19"/>
    </row>
    <row r="636" spans="1:18" s="139" customFormat="1" ht="25.5" x14ac:dyDescent="0.25">
      <c r="A636" s="141"/>
      <c r="B636" s="17" t="s">
        <v>426</v>
      </c>
      <c r="C636" s="18">
        <v>28097</v>
      </c>
      <c r="D636" s="21" t="s">
        <v>102</v>
      </c>
      <c r="E636" s="20">
        <f>3.99+0.33</f>
        <v>4.32</v>
      </c>
      <c r="F636" s="20">
        <v>0.4</v>
      </c>
      <c r="G636" s="19"/>
      <c r="H636" s="21"/>
      <c r="I636" s="22">
        <v>0.4</v>
      </c>
      <c r="J636" s="23">
        <f t="shared" si="30"/>
        <v>1.8880000000000003</v>
      </c>
      <c r="K636" s="22">
        <v>1</v>
      </c>
      <c r="L636" s="21">
        <f t="shared" si="31"/>
        <v>4.7200000000000006</v>
      </c>
      <c r="M636" s="19">
        <v>6</v>
      </c>
      <c r="N636" s="21">
        <f t="shared" si="32"/>
        <v>2.8320000000000003</v>
      </c>
      <c r="O636" s="66">
        <f t="shared" si="33"/>
        <v>25318080</v>
      </c>
      <c r="P636" s="51">
        <v>2022</v>
      </c>
      <c r="Q636" s="129" t="s">
        <v>77</v>
      </c>
      <c r="R636" s="19" t="s">
        <v>50</v>
      </c>
    </row>
    <row r="637" spans="1:18" s="133" customFormat="1" ht="51" x14ac:dyDescent="0.25">
      <c r="A637" s="131"/>
      <c r="B637" s="30" t="s">
        <v>426</v>
      </c>
      <c r="C637" s="31">
        <v>28097</v>
      </c>
      <c r="D637" s="34" t="s">
        <v>102</v>
      </c>
      <c r="E637" s="33">
        <f>3.99+0.33</f>
        <v>4.32</v>
      </c>
      <c r="F637" s="33"/>
      <c r="G637" s="32"/>
      <c r="H637" s="34"/>
      <c r="I637" s="35">
        <v>0.4</v>
      </c>
      <c r="J637" s="42">
        <f t="shared" si="30"/>
        <v>1.7280000000000002</v>
      </c>
      <c r="K637" s="35">
        <v>1</v>
      </c>
      <c r="L637" s="34">
        <f t="shared" si="31"/>
        <v>4.32</v>
      </c>
      <c r="M637" s="32">
        <v>0</v>
      </c>
      <c r="N637" s="34">
        <f t="shared" si="32"/>
        <v>2.5920000000000001</v>
      </c>
      <c r="O637" s="63">
        <f t="shared" si="33"/>
        <v>0</v>
      </c>
      <c r="P637" s="52">
        <v>2022</v>
      </c>
      <c r="Q637" s="132" t="s">
        <v>77</v>
      </c>
      <c r="R637" s="32" t="s">
        <v>427</v>
      </c>
    </row>
    <row r="638" spans="1:18" s="83" customFormat="1" ht="25.5" x14ac:dyDescent="0.25">
      <c r="A638" s="128"/>
      <c r="B638" s="25" t="s">
        <v>426</v>
      </c>
      <c r="C638" s="26">
        <v>28097</v>
      </c>
      <c r="D638" s="28" t="s">
        <v>102</v>
      </c>
      <c r="E638" s="27">
        <f>3.99+0.33</f>
        <v>4.32</v>
      </c>
      <c r="F638" s="27"/>
      <c r="G638" s="24"/>
      <c r="H638" s="28"/>
      <c r="I638" s="29">
        <v>0.4</v>
      </c>
      <c r="J638" s="130">
        <f>I638*(E638+F638+H638)</f>
        <v>1.7280000000000002</v>
      </c>
      <c r="K638" s="29">
        <v>1</v>
      </c>
      <c r="L638" s="28">
        <f>K638*(E638+F638+H638)</f>
        <v>4.32</v>
      </c>
      <c r="M638" s="24"/>
      <c r="N638" s="28">
        <f>+L638-J638</f>
        <v>2.5920000000000001</v>
      </c>
      <c r="O638" s="64">
        <f>+M638*N638*1490000</f>
        <v>0</v>
      </c>
      <c r="P638" s="53">
        <v>2023</v>
      </c>
      <c r="Q638" s="67" t="s">
        <v>77</v>
      </c>
      <c r="R638" s="24" t="s">
        <v>428</v>
      </c>
    </row>
    <row r="639" spans="1:18" s="143" customFormat="1" ht="27" x14ac:dyDescent="0.25">
      <c r="A639" s="142"/>
      <c r="B639" s="43" t="s">
        <v>429</v>
      </c>
      <c r="C639" s="44"/>
      <c r="D639" s="45"/>
      <c r="E639" s="46"/>
      <c r="F639" s="46"/>
      <c r="G639" s="47"/>
      <c r="H639" s="45"/>
      <c r="I639" s="49"/>
      <c r="J639" s="50"/>
      <c r="K639" s="49"/>
      <c r="L639" s="45"/>
      <c r="M639" s="47">
        <f>SUM(M635:M638)</f>
        <v>9</v>
      </c>
      <c r="N639" s="45"/>
      <c r="O639" s="65">
        <f>SUM(O635:O638)</f>
        <v>37092060</v>
      </c>
      <c r="P639" s="54"/>
      <c r="Q639" s="140"/>
      <c r="R639" s="47"/>
    </row>
    <row r="640" spans="1:18" s="133" customFormat="1" ht="51" x14ac:dyDescent="0.25">
      <c r="A640" s="131">
        <v>122</v>
      </c>
      <c r="B640" s="30" t="s">
        <v>430</v>
      </c>
      <c r="C640" s="31">
        <v>34372</v>
      </c>
      <c r="D640" s="34" t="s">
        <v>102</v>
      </c>
      <c r="E640" s="33">
        <v>2.34</v>
      </c>
      <c r="F640" s="33"/>
      <c r="G640" s="32"/>
      <c r="H640" s="34"/>
      <c r="I640" s="35">
        <v>0.4</v>
      </c>
      <c r="J640" s="42">
        <f t="shared" si="30"/>
        <v>0.93599999999999994</v>
      </c>
      <c r="K640" s="35">
        <v>1</v>
      </c>
      <c r="L640" s="34">
        <f t="shared" si="31"/>
        <v>2.34</v>
      </c>
      <c r="M640" s="32">
        <v>10</v>
      </c>
      <c r="N640" s="34">
        <f t="shared" si="32"/>
        <v>1.4039999999999999</v>
      </c>
      <c r="O640" s="63">
        <f t="shared" si="33"/>
        <v>20919600</v>
      </c>
      <c r="P640" s="52">
        <v>2022</v>
      </c>
      <c r="Q640" s="132" t="s">
        <v>77</v>
      </c>
      <c r="R640" s="32" t="s">
        <v>431</v>
      </c>
    </row>
    <row r="641" spans="1:18" s="83" customFormat="1" ht="25.5" x14ac:dyDescent="0.25">
      <c r="A641" s="128"/>
      <c r="B641" s="25" t="s">
        <v>430</v>
      </c>
      <c r="C641" s="26">
        <v>34372</v>
      </c>
      <c r="D641" s="28" t="s">
        <v>102</v>
      </c>
      <c r="E641" s="27">
        <v>2.67</v>
      </c>
      <c r="F641" s="27"/>
      <c r="G641" s="24"/>
      <c r="H641" s="28"/>
      <c r="I641" s="29">
        <v>0.4</v>
      </c>
      <c r="J641" s="130">
        <f>I641*(E641+F641+H641)</f>
        <v>1.0680000000000001</v>
      </c>
      <c r="K641" s="29">
        <v>1</v>
      </c>
      <c r="L641" s="28">
        <f>K641*(E641+F641+H641)</f>
        <v>2.67</v>
      </c>
      <c r="M641" s="24">
        <v>2</v>
      </c>
      <c r="N641" s="28">
        <f>+L641-J641</f>
        <v>1.6019999999999999</v>
      </c>
      <c r="O641" s="64">
        <f>+M641*N641*1490000</f>
        <v>4773960</v>
      </c>
      <c r="P641" s="53">
        <v>2023</v>
      </c>
      <c r="Q641" s="67" t="s">
        <v>77</v>
      </c>
      <c r="R641" s="24" t="s">
        <v>432</v>
      </c>
    </row>
    <row r="642" spans="1:18" s="83" customFormat="1" ht="25.5" x14ac:dyDescent="0.25">
      <c r="A642" s="128"/>
      <c r="B642" s="25" t="s">
        <v>430</v>
      </c>
      <c r="C642" s="26">
        <v>34372</v>
      </c>
      <c r="D642" s="28" t="s">
        <v>102</v>
      </c>
      <c r="E642" s="27">
        <v>2.67</v>
      </c>
      <c r="F642" s="27"/>
      <c r="G642" s="24"/>
      <c r="H642" s="28"/>
      <c r="I642" s="29">
        <v>0.4</v>
      </c>
      <c r="J642" s="130">
        <f>I642*(E642+F642+H642)</f>
        <v>1.0680000000000001</v>
      </c>
      <c r="K642" s="29">
        <v>1</v>
      </c>
      <c r="L642" s="28">
        <f>K642*(E642+F642+H642)</f>
        <v>2.67</v>
      </c>
      <c r="M642" s="24">
        <v>6</v>
      </c>
      <c r="N642" s="28">
        <f>+L642-J642</f>
        <v>1.6019999999999999</v>
      </c>
      <c r="O642" s="64">
        <f>+M642*N642*1800000</f>
        <v>17301599.999999996</v>
      </c>
      <c r="P642" s="53">
        <v>2023</v>
      </c>
      <c r="Q642" s="67" t="s">
        <v>77</v>
      </c>
      <c r="R642" s="24" t="s">
        <v>27</v>
      </c>
    </row>
    <row r="643" spans="1:18" s="143" customFormat="1" ht="40.5" x14ac:dyDescent="0.25">
      <c r="A643" s="142"/>
      <c r="B643" s="43" t="s">
        <v>433</v>
      </c>
      <c r="C643" s="44"/>
      <c r="D643" s="45"/>
      <c r="E643" s="46"/>
      <c r="F643" s="46"/>
      <c r="G643" s="47"/>
      <c r="H643" s="45"/>
      <c r="I643" s="49"/>
      <c r="J643" s="50"/>
      <c r="K643" s="49"/>
      <c r="L643" s="45"/>
      <c r="M643" s="47">
        <f>SUM(M640:M642)</f>
        <v>18</v>
      </c>
      <c r="N643" s="45"/>
      <c r="O643" s="65">
        <f>SUM(O640:O642)</f>
        <v>42995160</v>
      </c>
      <c r="P643" s="54"/>
      <c r="Q643" s="140"/>
      <c r="R643" s="47"/>
    </row>
    <row r="644" spans="1:18" s="83" customFormat="1" ht="25.5" x14ac:dyDescent="0.25">
      <c r="A644" s="128">
        <v>123</v>
      </c>
      <c r="B644" s="17" t="s">
        <v>434</v>
      </c>
      <c r="C644" s="18">
        <v>34997</v>
      </c>
      <c r="D644" s="21" t="s">
        <v>102</v>
      </c>
      <c r="E644" s="20">
        <v>2.34</v>
      </c>
      <c r="F644" s="20"/>
      <c r="G644" s="19"/>
      <c r="H644" s="21"/>
      <c r="I644" s="22">
        <v>0.4</v>
      </c>
      <c r="J644" s="23">
        <f t="shared" si="30"/>
        <v>0.93599999999999994</v>
      </c>
      <c r="K644" s="29">
        <v>1</v>
      </c>
      <c r="L644" s="28">
        <f t="shared" si="31"/>
        <v>2.34</v>
      </c>
      <c r="M644" s="19">
        <v>12</v>
      </c>
      <c r="N644" s="28">
        <f t="shared" si="32"/>
        <v>1.4039999999999999</v>
      </c>
      <c r="O644" s="64">
        <f t="shared" si="33"/>
        <v>25103520</v>
      </c>
      <c r="P644" s="53">
        <v>2022</v>
      </c>
      <c r="Q644" s="129" t="s">
        <v>77</v>
      </c>
      <c r="R644" s="24"/>
    </row>
    <row r="645" spans="1:18" s="139" customFormat="1" ht="25.5" x14ac:dyDescent="0.25">
      <c r="A645" s="128"/>
      <c r="B645" s="17" t="s">
        <v>434</v>
      </c>
      <c r="C645" s="18">
        <v>34997</v>
      </c>
      <c r="D645" s="21" t="s">
        <v>102</v>
      </c>
      <c r="E645" s="20">
        <v>2.34</v>
      </c>
      <c r="F645" s="20"/>
      <c r="G645" s="19"/>
      <c r="H645" s="21"/>
      <c r="I645" s="22">
        <v>0.4</v>
      </c>
      <c r="J645" s="23">
        <f>I645*(E645+F645+H645)</f>
        <v>0.93599999999999994</v>
      </c>
      <c r="K645" s="22">
        <v>1</v>
      </c>
      <c r="L645" s="21">
        <f>K645*(E645+F645+H645)</f>
        <v>2.34</v>
      </c>
      <c r="M645" s="19">
        <v>6</v>
      </c>
      <c r="N645" s="28">
        <f>+L645-J645</f>
        <v>1.4039999999999999</v>
      </c>
      <c r="O645" s="64">
        <f>+M645*N645*1490000</f>
        <v>12551760</v>
      </c>
      <c r="P645" s="53">
        <v>2023</v>
      </c>
      <c r="Q645" s="67" t="s">
        <v>77</v>
      </c>
      <c r="R645" s="19" t="s">
        <v>39</v>
      </c>
    </row>
    <row r="646" spans="1:18" s="139" customFormat="1" ht="25.5" x14ac:dyDescent="0.25">
      <c r="A646" s="128"/>
      <c r="B646" s="17" t="s">
        <v>434</v>
      </c>
      <c r="C646" s="18">
        <v>34997</v>
      </c>
      <c r="D646" s="21" t="s">
        <v>102</v>
      </c>
      <c r="E646" s="20">
        <v>2.34</v>
      </c>
      <c r="F646" s="20"/>
      <c r="G646" s="19"/>
      <c r="H646" s="21"/>
      <c r="I646" s="22">
        <v>0.4</v>
      </c>
      <c r="J646" s="23">
        <f>I646*(E646+F646+H646)</f>
        <v>0.93599999999999994</v>
      </c>
      <c r="K646" s="22">
        <v>1</v>
      </c>
      <c r="L646" s="21">
        <f>K646*(E646+F646+H646)</f>
        <v>2.34</v>
      </c>
      <c r="M646" s="19">
        <v>2</v>
      </c>
      <c r="N646" s="28">
        <f>+L646-J646</f>
        <v>1.4039999999999999</v>
      </c>
      <c r="O646" s="64">
        <f>+M646*N646*1800000</f>
        <v>5054400</v>
      </c>
      <c r="P646" s="53">
        <v>2023</v>
      </c>
      <c r="Q646" s="67" t="s">
        <v>77</v>
      </c>
      <c r="R646" s="19" t="s">
        <v>60</v>
      </c>
    </row>
    <row r="647" spans="1:18" s="133" customFormat="1" ht="25.5" x14ac:dyDescent="0.25">
      <c r="A647" s="131"/>
      <c r="B647" s="30" t="s">
        <v>434</v>
      </c>
      <c r="C647" s="31">
        <v>34997</v>
      </c>
      <c r="D647" s="34" t="s">
        <v>102</v>
      </c>
      <c r="E647" s="33">
        <v>2.67</v>
      </c>
      <c r="F647" s="33"/>
      <c r="G647" s="32"/>
      <c r="H647" s="34"/>
      <c r="I647" s="35">
        <v>0.4</v>
      </c>
      <c r="J647" s="42">
        <f>I647*(E647+F647+H647)</f>
        <v>1.0680000000000001</v>
      </c>
      <c r="K647" s="35">
        <v>1</v>
      </c>
      <c r="L647" s="34">
        <f>K647*(E647+F647+H647)</f>
        <v>2.67</v>
      </c>
      <c r="M647" s="32">
        <v>4</v>
      </c>
      <c r="N647" s="34">
        <f>+L647-J647</f>
        <v>1.6019999999999999</v>
      </c>
      <c r="O647" s="63">
        <f>+M647*N647*1800000</f>
        <v>11534399.999999998</v>
      </c>
      <c r="P647" s="52">
        <v>2023</v>
      </c>
      <c r="Q647" s="132" t="s">
        <v>77</v>
      </c>
      <c r="R647" s="32" t="s">
        <v>61</v>
      </c>
    </row>
    <row r="648" spans="1:18" s="138" customFormat="1" ht="27" x14ac:dyDescent="0.25">
      <c r="A648" s="134"/>
      <c r="B648" s="43" t="s">
        <v>435</v>
      </c>
      <c r="C648" s="44"/>
      <c r="D648" s="45"/>
      <c r="E648" s="46"/>
      <c r="F648" s="46"/>
      <c r="G648" s="47"/>
      <c r="H648" s="45"/>
      <c r="I648" s="49"/>
      <c r="J648" s="50"/>
      <c r="K648" s="41"/>
      <c r="L648" s="40"/>
      <c r="M648" s="47">
        <f>SUM(M644:M647)</f>
        <v>24</v>
      </c>
      <c r="N648" s="40"/>
      <c r="O648" s="135">
        <f>SUM(O644:O647)</f>
        <v>54244080</v>
      </c>
      <c r="P648" s="136"/>
      <c r="Q648" s="140"/>
      <c r="R648" s="38"/>
    </row>
    <row r="649" spans="1:18" s="83" customFormat="1" ht="25.5" x14ac:dyDescent="0.25">
      <c r="A649" s="128">
        <v>124</v>
      </c>
      <c r="B649" s="17" t="s">
        <v>436</v>
      </c>
      <c r="C649" s="18">
        <v>33637</v>
      </c>
      <c r="D649" s="21" t="s">
        <v>102</v>
      </c>
      <c r="E649" s="20">
        <v>2.34</v>
      </c>
      <c r="F649" s="20"/>
      <c r="G649" s="19"/>
      <c r="H649" s="21"/>
      <c r="I649" s="22">
        <v>0.4</v>
      </c>
      <c r="J649" s="23">
        <f t="shared" si="30"/>
        <v>0.93599999999999994</v>
      </c>
      <c r="K649" s="29">
        <v>1</v>
      </c>
      <c r="L649" s="28">
        <f t="shared" si="31"/>
        <v>2.34</v>
      </c>
      <c r="M649" s="19">
        <v>12</v>
      </c>
      <c r="N649" s="28">
        <f t="shared" si="32"/>
        <v>1.4039999999999999</v>
      </c>
      <c r="O649" s="64">
        <f t="shared" si="33"/>
        <v>25103520</v>
      </c>
      <c r="P649" s="53">
        <v>2022</v>
      </c>
      <c r="Q649" s="129" t="s">
        <v>77</v>
      </c>
      <c r="R649" s="24"/>
    </row>
    <row r="650" spans="1:18" s="139" customFormat="1" ht="25.5" x14ac:dyDescent="0.25">
      <c r="A650" s="128"/>
      <c r="B650" s="17" t="s">
        <v>436</v>
      </c>
      <c r="C650" s="18">
        <v>33637</v>
      </c>
      <c r="D650" s="21" t="s">
        <v>102</v>
      </c>
      <c r="E650" s="20">
        <v>2.34</v>
      </c>
      <c r="F650" s="20"/>
      <c r="G650" s="19"/>
      <c r="H650" s="21"/>
      <c r="I650" s="22">
        <v>0.4</v>
      </c>
      <c r="J650" s="23">
        <f>I650*(E650+F650+H650)</f>
        <v>0.93599999999999994</v>
      </c>
      <c r="K650" s="22">
        <v>1</v>
      </c>
      <c r="L650" s="21">
        <f>K650*(E650+F650+H650)</f>
        <v>2.34</v>
      </c>
      <c r="M650" s="19">
        <v>6</v>
      </c>
      <c r="N650" s="28">
        <f>+L650-J650</f>
        <v>1.4039999999999999</v>
      </c>
      <c r="O650" s="64">
        <f>+M650*N650*1490000</f>
        <v>12551760</v>
      </c>
      <c r="P650" s="53">
        <v>2023</v>
      </c>
      <c r="Q650" s="67" t="s">
        <v>77</v>
      </c>
      <c r="R650" s="19" t="s">
        <v>39</v>
      </c>
    </row>
    <row r="651" spans="1:18" s="139" customFormat="1" ht="25.5" x14ac:dyDescent="0.25">
      <c r="A651" s="128"/>
      <c r="B651" s="17" t="s">
        <v>436</v>
      </c>
      <c r="C651" s="18">
        <v>33637</v>
      </c>
      <c r="D651" s="21" t="s">
        <v>102</v>
      </c>
      <c r="E651" s="20">
        <v>2.34</v>
      </c>
      <c r="F651" s="20"/>
      <c r="G651" s="19"/>
      <c r="H651" s="21"/>
      <c r="I651" s="22">
        <v>0.4</v>
      </c>
      <c r="J651" s="23">
        <f>I651*(E651+F651+H651)</f>
        <v>0.93599999999999994</v>
      </c>
      <c r="K651" s="22">
        <v>1</v>
      </c>
      <c r="L651" s="21">
        <f>K651*(E651+F651+H651)</f>
        <v>2.34</v>
      </c>
      <c r="M651" s="19">
        <v>2</v>
      </c>
      <c r="N651" s="28">
        <f>+L651-J651</f>
        <v>1.4039999999999999</v>
      </c>
      <c r="O651" s="64">
        <f>+M651*N651*1800000</f>
        <v>5054400</v>
      </c>
      <c r="P651" s="53">
        <v>2023</v>
      </c>
      <c r="Q651" s="67" t="s">
        <v>77</v>
      </c>
      <c r="R651" s="19" t="s">
        <v>60</v>
      </c>
    </row>
    <row r="652" spans="1:18" s="133" customFormat="1" ht="25.5" x14ac:dyDescent="0.25">
      <c r="A652" s="131"/>
      <c r="B652" s="30" t="s">
        <v>436</v>
      </c>
      <c r="C652" s="31">
        <v>33637</v>
      </c>
      <c r="D652" s="34" t="s">
        <v>102</v>
      </c>
      <c r="E652" s="33">
        <v>2.67</v>
      </c>
      <c r="F652" s="33"/>
      <c r="G652" s="32"/>
      <c r="H652" s="34"/>
      <c r="I652" s="35">
        <v>0.4</v>
      </c>
      <c r="J652" s="42">
        <f>I652*(E652+F652+H652)</f>
        <v>1.0680000000000001</v>
      </c>
      <c r="K652" s="35">
        <v>1</v>
      </c>
      <c r="L652" s="34">
        <f>K652*(E652+F652+H652)</f>
        <v>2.67</v>
      </c>
      <c r="M652" s="32">
        <v>4</v>
      </c>
      <c r="N652" s="34">
        <f>+L652-J652</f>
        <v>1.6019999999999999</v>
      </c>
      <c r="O652" s="63">
        <f>+M652*N652*1800000</f>
        <v>11534399.999999998</v>
      </c>
      <c r="P652" s="53">
        <v>2023</v>
      </c>
      <c r="Q652" s="132" t="s">
        <v>77</v>
      </c>
      <c r="R652" s="32" t="s">
        <v>61</v>
      </c>
    </row>
    <row r="653" spans="1:18" s="138" customFormat="1" ht="27" x14ac:dyDescent="0.25">
      <c r="A653" s="134"/>
      <c r="B653" s="43" t="s">
        <v>437</v>
      </c>
      <c r="C653" s="44"/>
      <c r="D653" s="45"/>
      <c r="E653" s="46"/>
      <c r="F653" s="46"/>
      <c r="G653" s="47"/>
      <c r="H653" s="45"/>
      <c r="I653" s="49"/>
      <c r="J653" s="50"/>
      <c r="K653" s="41"/>
      <c r="L653" s="40"/>
      <c r="M653" s="47">
        <f>SUM(M649:M652)</f>
        <v>24</v>
      </c>
      <c r="N653" s="40"/>
      <c r="O653" s="135">
        <f>SUM(O649:O652)</f>
        <v>54244080</v>
      </c>
      <c r="P653" s="136"/>
      <c r="Q653" s="140"/>
      <c r="R653" s="38"/>
    </row>
    <row r="654" spans="1:18" s="133" customFormat="1" ht="25.5" x14ac:dyDescent="0.25">
      <c r="A654" s="131">
        <v>125</v>
      </c>
      <c r="B654" s="30" t="s">
        <v>438</v>
      </c>
      <c r="C654" s="31">
        <v>35744</v>
      </c>
      <c r="D654" s="32" t="s">
        <v>64</v>
      </c>
      <c r="E654" s="33">
        <v>2.34</v>
      </c>
      <c r="F654" s="33"/>
      <c r="G654" s="32"/>
      <c r="H654" s="34"/>
      <c r="I654" s="35">
        <v>0.4</v>
      </c>
      <c r="J654" s="42">
        <f t="shared" si="30"/>
        <v>0.93599999999999994</v>
      </c>
      <c r="K654" s="35">
        <v>1</v>
      </c>
      <c r="L654" s="34">
        <f t="shared" si="31"/>
        <v>2.34</v>
      </c>
      <c r="M654" s="32">
        <v>8</v>
      </c>
      <c r="N654" s="34">
        <f t="shared" si="32"/>
        <v>1.4039999999999999</v>
      </c>
      <c r="O654" s="63">
        <f t="shared" si="33"/>
        <v>16735679.999999998</v>
      </c>
      <c r="P654" s="52">
        <v>2022</v>
      </c>
      <c r="Q654" s="132" t="s">
        <v>77</v>
      </c>
      <c r="R654" s="32" t="s">
        <v>439</v>
      </c>
    </row>
    <row r="655" spans="1:18" s="83" customFormat="1" ht="25.5" x14ac:dyDescent="0.25">
      <c r="A655" s="128"/>
      <c r="B655" s="25" t="s">
        <v>438</v>
      </c>
      <c r="C655" s="26">
        <v>35744</v>
      </c>
      <c r="D655" s="24" t="s">
        <v>64</v>
      </c>
      <c r="E655" s="27">
        <v>2.34</v>
      </c>
      <c r="F655" s="27"/>
      <c r="G655" s="24"/>
      <c r="H655" s="28"/>
      <c r="I655" s="29">
        <v>0.4</v>
      </c>
      <c r="J655" s="130">
        <f>I655*(E655+F655+H655)</f>
        <v>0.93599999999999994</v>
      </c>
      <c r="K655" s="29">
        <v>1</v>
      </c>
      <c r="L655" s="28">
        <f>K655*(E655+F655+H655)</f>
        <v>2.34</v>
      </c>
      <c r="M655" s="24">
        <v>4</v>
      </c>
      <c r="N655" s="28">
        <f>+L655-J655</f>
        <v>1.4039999999999999</v>
      </c>
      <c r="O655" s="64">
        <f>+M655*N655*1490000</f>
        <v>8367839.9999999991</v>
      </c>
      <c r="P655" s="53">
        <v>2023</v>
      </c>
      <c r="Q655" s="67" t="s">
        <v>77</v>
      </c>
      <c r="R655" s="24" t="s">
        <v>440</v>
      </c>
    </row>
    <row r="656" spans="1:18" s="83" customFormat="1" ht="25.5" x14ac:dyDescent="0.25">
      <c r="A656" s="128"/>
      <c r="B656" s="25" t="s">
        <v>438</v>
      </c>
      <c r="C656" s="26">
        <v>35744</v>
      </c>
      <c r="D656" s="24" t="s">
        <v>64</v>
      </c>
      <c r="E656" s="27">
        <v>2.34</v>
      </c>
      <c r="F656" s="27"/>
      <c r="G656" s="24"/>
      <c r="H656" s="28"/>
      <c r="I656" s="29">
        <v>0.4</v>
      </c>
      <c r="J656" s="130">
        <f>I656*(E656+F656+H656)</f>
        <v>0.93599999999999994</v>
      </c>
      <c r="K656" s="29">
        <v>1</v>
      </c>
      <c r="L656" s="28">
        <f>K656*(E656+F656+H656)</f>
        <v>2.34</v>
      </c>
      <c r="M656" s="24">
        <v>5</v>
      </c>
      <c r="N656" s="28">
        <f>+L656-J656</f>
        <v>1.4039999999999999</v>
      </c>
      <c r="O656" s="64">
        <f>+M656*N656*1800000</f>
        <v>12636000</v>
      </c>
      <c r="P656" s="53">
        <v>2023</v>
      </c>
      <c r="Q656" s="67" t="s">
        <v>77</v>
      </c>
      <c r="R656" s="24" t="s">
        <v>73</v>
      </c>
    </row>
    <row r="657" spans="1:20" s="133" customFormat="1" ht="25.5" x14ac:dyDescent="0.25">
      <c r="A657" s="131"/>
      <c r="B657" s="30" t="s">
        <v>438</v>
      </c>
      <c r="C657" s="31">
        <v>35744</v>
      </c>
      <c r="D657" s="32" t="s">
        <v>64</v>
      </c>
      <c r="E657" s="33">
        <v>2.67</v>
      </c>
      <c r="F657" s="33"/>
      <c r="G657" s="32"/>
      <c r="H657" s="34"/>
      <c r="I657" s="35">
        <v>0.4</v>
      </c>
      <c r="J657" s="42">
        <f>I657*(E657+F657+H657)</f>
        <v>1.0680000000000001</v>
      </c>
      <c r="K657" s="35">
        <v>1</v>
      </c>
      <c r="L657" s="34">
        <f>K657*(E657+F657+H657)</f>
        <v>2.67</v>
      </c>
      <c r="M657" s="32">
        <v>1</v>
      </c>
      <c r="N657" s="34">
        <f>+L657-J657</f>
        <v>1.6019999999999999</v>
      </c>
      <c r="O657" s="63">
        <f>+M657*N657*1800000</f>
        <v>2883599.9999999995</v>
      </c>
      <c r="P657" s="52">
        <v>2023</v>
      </c>
      <c r="Q657" s="132" t="s">
        <v>77</v>
      </c>
      <c r="R657" s="32" t="s">
        <v>74</v>
      </c>
    </row>
    <row r="658" spans="1:20" s="138" customFormat="1" ht="27" x14ac:dyDescent="0.25">
      <c r="A658" s="134"/>
      <c r="B658" s="43" t="s">
        <v>441</v>
      </c>
      <c r="C658" s="44"/>
      <c r="D658" s="47"/>
      <c r="E658" s="46"/>
      <c r="F658" s="46"/>
      <c r="G658" s="47"/>
      <c r="H658" s="45"/>
      <c r="I658" s="49"/>
      <c r="J658" s="50"/>
      <c r="K658" s="41"/>
      <c r="L658" s="40"/>
      <c r="M658" s="47">
        <f>SUM(M654:M657)</f>
        <v>18</v>
      </c>
      <c r="N658" s="40"/>
      <c r="O658" s="135">
        <f>SUM(O654:O657)</f>
        <v>40623120</v>
      </c>
      <c r="P658" s="136"/>
      <c r="Q658" s="140"/>
      <c r="R658" s="38"/>
    </row>
    <row r="659" spans="1:20" s="83" customFormat="1" ht="25.5" x14ac:dyDescent="0.25">
      <c r="A659" s="128">
        <v>126</v>
      </c>
      <c r="B659" s="17" t="s">
        <v>442</v>
      </c>
      <c r="C659" s="18">
        <v>30155</v>
      </c>
      <c r="D659" s="51" t="s">
        <v>24</v>
      </c>
      <c r="E659" s="20">
        <v>3.46</v>
      </c>
      <c r="F659" s="20"/>
      <c r="G659" s="19"/>
      <c r="H659" s="21"/>
      <c r="I659" s="22">
        <v>0.4</v>
      </c>
      <c r="J659" s="23">
        <f t="shared" si="30"/>
        <v>1.3840000000000001</v>
      </c>
      <c r="K659" s="29">
        <v>1</v>
      </c>
      <c r="L659" s="28">
        <f t="shared" si="31"/>
        <v>3.46</v>
      </c>
      <c r="M659" s="19">
        <v>6</v>
      </c>
      <c r="N659" s="28">
        <f t="shared" si="32"/>
        <v>2.0759999999999996</v>
      </c>
      <c r="O659" s="64">
        <f t="shared" si="33"/>
        <v>18559439.999999996</v>
      </c>
      <c r="P659" s="53">
        <v>2022</v>
      </c>
      <c r="Q659" s="129" t="s">
        <v>77</v>
      </c>
      <c r="R659" s="24"/>
    </row>
    <row r="660" spans="1:20" s="83" customFormat="1" ht="51" x14ac:dyDescent="0.25">
      <c r="A660" s="128"/>
      <c r="B660" s="17" t="s">
        <v>442</v>
      </c>
      <c r="C660" s="18">
        <v>30155</v>
      </c>
      <c r="D660" s="51" t="s">
        <v>24</v>
      </c>
      <c r="E660" s="20">
        <v>3.65</v>
      </c>
      <c r="F660" s="20"/>
      <c r="G660" s="19"/>
      <c r="H660" s="21"/>
      <c r="I660" s="22">
        <v>0.4</v>
      </c>
      <c r="J660" s="23">
        <f t="shared" si="30"/>
        <v>1.46</v>
      </c>
      <c r="K660" s="29">
        <v>1</v>
      </c>
      <c r="L660" s="28">
        <f t="shared" si="31"/>
        <v>3.65</v>
      </c>
      <c r="M660" s="19">
        <v>5</v>
      </c>
      <c r="N660" s="28">
        <f t="shared" si="32"/>
        <v>2.19</v>
      </c>
      <c r="O660" s="64">
        <f t="shared" si="33"/>
        <v>16315499.999999998</v>
      </c>
      <c r="P660" s="53">
        <v>2022</v>
      </c>
      <c r="Q660" s="129" t="s">
        <v>77</v>
      </c>
      <c r="R660" s="24" t="s">
        <v>443</v>
      </c>
    </row>
    <row r="661" spans="1:20" s="133" customFormat="1" ht="38.25" x14ac:dyDescent="0.25">
      <c r="A661" s="131"/>
      <c r="B661" s="30" t="s">
        <v>442</v>
      </c>
      <c r="C661" s="31">
        <v>30155</v>
      </c>
      <c r="D661" s="52" t="s">
        <v>24</v>
      </c>
      <c r="E661" s="33">
        <v>3.65</v>
      </c>
      <c r="F661" s="33"/>
      <c r="G661" s="32"/>
      <c r="H661" s="34"/>
      <c r="I661" s="35">
        <v>0.5</v>
      </c>
      <c r="J661" s="42">
        <f t="shared" si="30"/>
        <v>1.825</v>
      </c>
      <c r="K661" s="35">
        <v>1</v>
      </c>
      <c r="L661" s="34">
        <f t="shared" si="31"/>
        <v>3.65</v>
      </c>
      <c r="M661" s="32">
        <v>1</v>
      </c>
      <c r="N661" s="34">
        <f t="shared" si="32"/>
        <v>1.825</v>
      </c>
      <c r="O661" s="63">
        <f t="shared" si="33"/>
        <v>2719250</v>
      </c>
      <c r="P661" s="52">
        <v>2022</v>
      </c>
      <c r="Q661" s="132" t="s">
        <v>271</v>
      </c>
      <c r="R661" s="32" t="s">
        <v>444</v>
      </c>
    </row>
    <row r="662" spans="1:20" s="83" customFormat="1" ht="25.5" x14ac:dyDescent="0.25">
      <c r="A662" s="128"/>
      <c r="B662" s="25" t="s">
        <v>442</v>
      </c>
      <c r="C662" s="26">
        <v>30155</v>
      </c>
      <c r="D662" s="53" t="s">
        <v>24</v>
      </c>
      <c r="E662" s="27">
        <v>3.65</v>
      </c>
      <c r="F662" s="27"/>
      <c r="G662" s="24"/>
      <c r="H662" s="28"/>
      <c r="I662" s="29">
        <v>0.4</v>
      </c>
      <c r="J662" s="130">
        <f>I662*(E662+F662+H662)</f>
        <v>1.46</v>
      </c>
      <c r="K662" s="29">
        <v>1</v>
      </c>
      <c r="L662" s="28">
        <f>K662*(E662+F662+H662)</f>
        <v>3.65</v>
      </c>
      <c r="M662" s="24">
        <v>6</v>
      </c>
      <c r="N662" s="28">
        <f>+L662-J662</f>
        <v>2.19</v>
      </c>
      <c r="O662" s="64">
        <f>+M662*N662*1490000</f>
        <v>19578600</v>
      </c>
      <c r="P662" s="53">
        <v>2023</v>
      </c>
      <c r="Q662" s="67" t="s">
        <v>77</v>
      </c>
      <c r="R662" s="24" t="s">
        <v>39</v>
      </c>
    </row>
    <row r="663" spans="1:20" s="83" customFormat="1" ht="25.5" x14ac:dyDescent="0.25">
      <c r="A663" s="128"/>
      <c r="B663" s="25" t="s">
        <v>442</v>
      </c>
      <c r="C663" s="26">
        <v>30155</v>
      </c>
      <c r="D663" s="53" t="s">
        <v>24</v>
      </c>
      <c r="E663" s="27">
        <v>3.65</v>
      </c>
      <c r="F663" s="27"/>
      <c r="G663" s="24"/>
      <c r="H663" s="28"/>
      <c r="I663" s="29">
        <v>0.4</v>
      </c>
      <c r="J663" s="130">
        <f>I663*(E663+F663+H663)</f>
        <v>1.46</v>
      </c>
      <c r="K663" s="29">
        <v>1</v>
      </c>
      <c r="L663" s="28">
        <f>K663*(E663+F663+H663)</f>
        <v>3.65</v>
      </c>
      <c r="M663" s="24">
        <v>6</v>
      </c>
      <c r="N663" s="28">
        <f>+L663-J663</f>
        <v>2.19</v>
      </c>
      <c r="O663" s="64">
        <f>+M663*N663*1800000</f>
        <v>23652000</v>
      </c>
      <c r="P663" s="53">
        <v>2023</v>
      </c>
      <c r="Q663" s="67" t="s">
        <v>77</v>
      </c>
      <c r="R663" s="24" t="s">
        <v>27</v>
      </c>
    </row>
    <row r="664" spans="1:20" s="138" customFormat="1" ht="27" x14ac:dyDescent="0.25">
      <c r="A664" s="134"/>
      <c r="B664" s="43" t="s">
        <v>445</v>
      </c>
      <c r="C664" s="44"/>
      <c r="D664" s="54"/>
      <c r="E664" s="46"/>
      <c r="F664" s="46"/>
      <c r="G664" s="47"/>
      <c r="H664" s="45"/>
      <c r="I664" s="49"/>
      <c r="J664" s="50"/>
      <c r="K664" s="41"/>
      <c r="L664" s="40"/>
      <c r="M664" s="47">
        <f>SUM(M659:M663)</f>
        <v>24</v>
      </c>
      <c r="N664" s="40"/>
      <c r="O664" s="135">
        <f>SUM(O659:O663)</f>
        <v>80824790</v>
      </c>
      <c r="P664" s="136"/>
      <c r="Q664" s="140"/>
      <c r="R664" s="38"/>
    </row>
    <row r="665" spans="1:20" s="83" customFormat="1" ht="25.5" x14ac:dyDescent="0.25">
      <c r="A665" s="128">
        <v>127</v>
      </c>
      <c r="B665" s="17" t="s">
        <v>446</v>
      </c>
      <c r="C665" s="18">
        <v>30103</v>
      </c>
      <c r="D665" s="51" t="s">
        <v>24</v>
      </c>
      <c r="E665" s="20">
        <v>3.26</v>
      </c>
      <c r="F665" s="20"/>
      <c r="G665" s="19"/>
      <c r="H665" s="21"/>
      <c r="I665" s="22">
        <v>0.4</v>
      </c>
      <c r="J665" s="23">
        <f t="shared" si="30"/>
        <v>1.304</v>
      </c>
      <c r="K665" s="29">
        <v>1</v>
      </c>
      <c r="L665" s="28">
        <f t="shared" si="31"/>
        <v>3.26</v>
      </c>
      <c r="M665" s="19">
        <v>4</v>
      </c>
      <c r="N665" s="28">
        <f t="shared" si="32"/>
        <v>1.9559999999999997</v>
      </c>
      <c r="O665" s="64">
        <f>+N665*M665*1490000</f>
        <v>11657759.999999998</v>
      </c>
      <c r="P665" s="53">
        <v>2022</v>
      </c>
      <c r="Q665" s="129" t="s">
        <v>77</v>
      </c>
      <c r="R665" s="24"/>
    </row>
    <row r="666" spans="1:20" s="133" customFormat="1" ht="25.5" x14ac:dyDescent="0.25">
      <c r="A666" s="131"/>
      <c r="B666" s="30" t="s">
        <v>446</v>
      </c>
      <c r="C666" s="31">
        <v>30103</v>
      </c>
      <c r="D666" s="52" t="s">
        <v>24</v>
      </c>
      <c r="E666" s="33">
        <v>3.46</v>
      </c>
      <c r="F666" s="33"/>
      <c r="G666" s="32"/>
      <c r="H666" s="34"/>
      <c r="I666" s="35">
        <v>0.4</v>
      </c>
      <c r="J666" s="42">
        <f t="shared" si="30"/>
        <v>1.3840000000000001</v>
      </c>
      <c r="K666" s="35">
        <v>1</v>
      </c>
      <c r="L666" s="34">
        <f t="shared" si="31"/>
        <v>3.46</v>
      </c>
      <c r="M666" s="32">
        <v>1</v>
      </c>
      <c r="N666" s="34">
        <f t="shared" si="32"/>
        <v>2.0759999999999996</v>
      </c>
      <c r="O666" s="63">
        <f>+N666*M666*1490000</f>
        <v>3093239.9999999995</v>
      </c>
      <c r="P666" s="52">
        <v>2022</v>
      </c>
      <c r="Q666" s="132" t="s">
        <v>77</v>
      </c>
      <c r="R666" s="32" t="s">
        <v>50</v>
      </c>
    </row>
    <row r="667" spans="1:20" s="133" customFormat="1" ht="25.5" x14ac:dyDescent="0.25">
      <c r="A667" s="131"/>
      <c r="B667" s="30" t="s">
        <v>446</v>
      </c>
      <c r="C667" s="31">
        <v>30103</v>
      </c>
      <c r="D667" s="52" t="s">
        <v>24</v>
      </c>
      <c r="E667" s="33">
        <v>3.46</v>
      </c>
      <c r="F667" s="33">
        <v>0.4</v>
      </c>
      <c r="G667" s="32"/>
      <c r="H667" s="34"/>
      <c r="I667" s="35">
        <v>0.4</v>
      </c>
      <c r="J667" s="42">
        <f t="shared" si="30"/>
        <v>1.544</v>
      </c>
      <c r="K667" s="35">
        <v>1</v>
      </c>
      <c r="L667" s="34">
        <f t="shared" si="31"/>
        <v>3.86</v>
      </c>
      <c r="M667" s="32">
        <v>1</v>
      </c>
      <c r="N667" s="34">
        <f t="shared" si="32"/>
        <v>2.3159999999999998</v>
      </c>
      <c r="O667" s="63">
        <f>+N667*M667*1490000</f>
        <v>3450839.9999999995</v>
      </c>
      <c r="P667" s="52">
        <v>2022</v>
      </c>
      <c r="Q667" s="132" t="s">
        <v>77</v>
      </c>
      <c r="R667" s="32" t="s">
        <v>447</v>
      </c>
    </row>
    <row r="668" spans="1:20" s="133" customFormat="1" ht="25.5" x14ac:dyDescent="0.25">
      <c r="A668" s="131"/>
      <c r="B668" s="30" t="s">
        <v>446</v>
      </c>
      <c r="C668" s="31">
        <v>30103</v>
      </c>
      <c r="D668" s="52" t="s">
        <v>24</v>
      </c>
      <c r="E668" s="33">
        <v>3.65</v>
      </c>
      <c r="F668" s="33">
        <v>0.4</v>
      </c>
      <c r="G668" s="32"/>
      <c r="H668" s="34"/>
      <c r="I668" s="35">
        <v>0.4</v>
      </c>
      <c r="J668" s="42">
        <f t="shared" si="30"/>
        <v>1.62</v>
      </c>
      <c r="K668" s="35">
        <v>1</v>
      </c>
      <c r="L668" s="34">
        <f t="shared" si="31"/>
        <v>4.05</v>
      </c>
      <c r="M668" s="32">
        <v>6</v>
      </c>
      <c r="N668" s="34">
        <f t="shared" si="32"/>
        <v>2.4299999999999997</v>
      </c>
      <c r="O668" s="63">
        <f>+N668*M668*1490000</f>
        <v>21724199.999999996</v>
      </c>
      <c r="P668" s="52">
        <v>2022</v>
      </c>
      <c r="Q668" s="132" t="s">
        <v>77</v>
      </c>
      <c r="R668" s="32" t="s">
        <v>38</v>
      </c>
    </row>
    <row r="669" spans="1:20" s="83" customFormat="1" ht="25.5" x14ac:dyDescent="0.25">
      <c r="A669" s="128"/>
      <c r="B669" s="25" t="s">
        <v>446</v>
      </c>
      <c r="C669" s="26">
        <v>30103</v>
      </c>
      <c r="D669" s="53" t="s">
        <v>24</v>
      </c>
      <c r="E669" s="27">
        <v>3.65</v>
      </c>
      <c r="F669" s="27">
        <v>0.4</v>
      </c>
      <c r="G669" s="24"/>
      <c r="H669" s="28"/>
      <c r="I669" s="29">
        <v>0.4</v>
      </c>
      <c r="J669" s="130">
        <f>I669*(E669+F669+H669)</f>
        <v>1.62</v>
      </c>
      <c r="K669" s="29">
        <v>1</v>
      </c>
      <c r="L669" s="28">
        <f>K669*(E669+F669+H669)</f>
        <v>4.05</v>
      </c>
      <c r="M669" s="24">
        <v>6</v>
      </c>
      <c r="N669" s="28">
        <f>+L669-J669</f>
        <v>2.4299999999999997</v>
      </c>
      <c r="O669" s="64">
        <f>+M669*N669*1490000</f>
        <v>21724199.999999996</v>
      </c>
      <c r="P669" s="53">
        <v>2023</v>
      </c>
      <c r="Q669" s="67" t="s">
        <v>77</v>
      </c>
      <c r="R669" s="24" t="s">
        <v>39</v>
      </c>
    </row>
    <row r="670" spans="1:20" s="83" customFormat="1" ht="25.5" x14ac:dyDescent="0.25">
      <c r="A670" s="128"/>
      <c r="B670" s="25" t="s">
        <v>446</v>
      </c>
      <c r="C670" s="26">
        <v>30103</v>
      </c>
      <c r="D670" s="53" t="s">
        <v>24</v>
      </c>
      <c r="E670" s="27">
        <v>3.65</v>
      </c>
      <c r="F670" s="27">
        <v>0.4</v>
      </c>
      <c r="G670" s="24"/>
      <c r="H670" s="28"/>
      <c r="I670" s="29">
        <v>0.4</v>
      </c>
      <c r="J670" s="130">
        <f>I670*(E670+F670+H670)</f>
        <v>1.62</v>
      </c>
      <c r="K670" s="29">
        <v>1</v>
      </c>
      <c r="L670" s="28">
        <f>K670*(E670+F670+H670)</f>
        <v>4.05</v>
      </c>
      <c r="M670" s="24">
        <v>6</v>
      </c>
      <c r="N670" s="28">
        <f>+L670-J670</f>
        <v>2.4299999999999997</v>
      </c>
      <c r="O670" s="64">
        <f>+M670*N670*1800000</f>
        <v>26243999.999999996</v>
      </c>
      <c r="P670" s="53">
        <v>2023</v>
      </c>
      <c r="Q670" s="67" t="s">
        <v>77</v>
      </c>
      <c r="R670" s="24" t="s">
        <v>27</v>
      </c>
    </row>
    <row r="671" spans="1:20" s="138" customFormat="1" ht="27" x14ac:dyDescent="0.25">
      <c r="A671" s="134"/>
      <c r="B671" s="43" t="s">
        <v>448</v>
      </c>
      <c r="C671" s="44"/>
      <c r="D671" s="54"/>
      <c r="E671" s="46"/>
      <c r="F671" s="46"/>
      <c r="G671" s="47"/>
      <c r="H671" s="45"/>
      <c r="I671" s="49"/>
      <c r="J671" s="50"/>
      <c r="K671" s="41"/>
      <c r="L671" s="40"/>
      <c r="M671" s="47">
        <f>SUM(M665:M670)</f>
        <v>24</v>
      </c>
      <c r="N671" s="40"/>
      <c r="O671" s="135">
        <f>SUM(O665:O670)</f>
        <v>87894239.999999985</v>
      </c>
      <c r="P671" s="136"/>
      <c r="Q671" s="140"/>
      <c r="R671" s="38"/>
    </row>
    <row r="672" spans="1:20" s="133" customFormat="1" ht="55.5" customHeight="1" x14ac:dyDescent="0.25">
      <c r="A672" s="131">
        <v>128</v>
      </c>
      <c r="B672" s="30" t="s">
        <v>449</v>
      </c>
      <c r="C672" s="60">
        <v>32054</v>
      </c>
      <c r="D672" s="52" t="s">
        <v>24</v>
      </c>
      <c r="E672" s="33">
        <v>2.86</v>
      </c>
      <c r="F672" s="33"/>
      <c r="G672" s="32"/>
      <c r="H672" s="34"/>
      <c r="I672" s="35">
        <v>0.4</v>
      </c>
      <c r="J672" s="42">
        <f t="shared" si="30"/>
        <v>1.1439999999999999</v>
      </c>
      <c r="K672" s="35">
        <v>1</v>
      </c>
      <c r="L672" s="34">
        <f t="shared" si="31"/>
        <v>2.86</v>
      </c>
      <c r="M672" s="32">
        <v>6</v>
      </c>
      <c r="N672" s="34">
        <f t="shared" si="32"/>
        <v>1.716</v>
      </c>
      <c r="O672" s="63">
        <f>+N672*M672*1490000</f>
        <v>15341040</v>
      </c>
      <c r="P672" s="52">
        <v>2022</v>
      </c>
      <c r="Q672" s="132" t="s">
        <v>77</v>
      </c>
      <c r="R672" s="32" t="s">
        <v>450</v>
      </c>
      <c r="T672" s="133" t="s">
        <v>451</v>
      </c>
    </row>
    <row r="673" spans="1:18" s="133" customFormat="1" ht="25.5" x14ac:dyDescent="0.25">
      <c r="A673" s="131"/>
      <c r="B673" s="30" t="s">
        <v>449</v>
      </c>
      <c r="C673" s="60">
        <v>32054</v>
      </c>
      <c r="D673" s="52" t="s">
        <v>24</v>
      </c>
      <c r="E673" s="33">
        <v>3.03</v>
      </c>
      <c r="F673" s="33"/>
      <c r="G673" s="32"/>
      <c r="H673" s="34"/>
      <c r="I673" s="35">
        <v>0.4</v>
      </c>
      <c r="J673" s="42">
        <f t="shared" si="30"/>
        <v>1.212</v>
      </c>
      <c r="K673" s="35">
        <v>1</v>
      </c>
      <c r="L673" s="34">
        <f t="shared" si="31"/>
        <v>3.03</v>
      </c>
      <c r="M673" s="32">
        <v>6</v>
      </c>
      <c r="N673" s="34">
        <f t="shared" si="32"/>
        <v>1.8179999999999998</v>
      </c>
      <c r="O673" s="63">
        <f>+N673*M673*1490000</f>
        <v>16252920</v>
      </c>
      <c r="P673" s="53">
        <v>2022</v>
      </c>
      <c r="Q673" s="132" t="s">
        <v>77</v>
      </c>
      <c r="R673" s="32" t="s">
        <v>38</v>
      </c>
    </row>
    <row r="674" spans="1:18" s="133" customFormat="1" ht="25.5" x14ac:dyDescent="0.25">
      <c r="A674" s="141"/>
      <c r="B674" s="17" t="s">
        <v>449</v>
      </c>
      <c r="C674" s="59">
        <v>32054</v>
      </c>
      <c r="D674" s="51" t="s">
        <v>24</v>
      </c>
      <c r="E674" s="20">
        <v>3.03</v>
      </c>
      <c r="F674" s="20"/>
      <c r="G674" s="19"/>
      <c r="H674" s="21"/>
      <c r="I674" s="22">
        <v>0.4</v>
      </c>
      <c r="J674" s="23">
        <f>I674*(E674+F674+H674)</f>
        <v>1.212</v>
      </c>
      <c r="K674" s="22">
        <v>1</v>
      </c>
      <c r="L674" s="21">
        <f>K674*(E674+F674+H674)</f>
        <v>3.03</v>
      </c>
      <c r="M674" s="19">
        <v>2</v>
      </c>
      <c r="N674" s="21">
        <f>+L674-J674</f>
        <v>1.8179999999999998</v>
      </c>
      <c r="O674" s="66">
        <f>+M674*N674*1490000</f>
        <v>5417639.9999999991</v>
      </c>
      <c r="P674" s="51">
        <v>2023</v>
      </c>
      <c r="Q674" s="129" t="s">
        <v>77</v>
      </c>
      <c r="R674" s="19" t="s">
        <v>67</v>
      </c>
    </row>
    <row r="675" spans="1:18" s="133" customFormat="1" ht="38.25" x14ac:dyDescent="0.25">
      <c r="A675" s="141"/>
      <c r="B675" s="17" t="s">
        <v>449</v>
      </c>
      <c r="C675" s="59">
        <v>32054</v>
      </c>
      <c r="D675" s="51" t="s">
        <v>24</v>
      </c>
      <c r="E675" s="20">
        <v>3.03</v>
      </c>
      <c r="F675" s="20"/>
      <c r="G675" s="19"/>
      <c r="H675" s="21"/>
      <c r="I675" s="22">
        <v>0.5</v>
      </c>
      <c r="J675" s="23">
        <f>I675*(E675+F675+H675)</f>
        <v>1.5149999999999999</v>
      </c>
      <c r="K675" s="22">
        <v>1</v>
      </c>
      <c r="L675" s="21">
        <f>K675*(E675+F675+H675)</f>
        <v>3.03</v>
      </c>
      <c r="M675" s="19">
        <v>4</v>
      </c>
      <c r="N675" s="21">
        <f>+L675-J675</f>
        <v>1.5149999999999999</v>
      </c>
      <c r="O675" s="66">
        <f>+M675*N675*1490000</f>
        <v>9029400</v>
      </c>
      <c r="P675" s="51">
        <v>2023</v>
      </c>
      <c r="Q675" s="129" t="s">
        <v>271</v>
      </c>
      <c r="R675" s="19" t="s">
        <v>452</v>
      </c>
    </row>
    <row r="676" spans="1:18" s="133" customFormat="1" ht="38.25" x14ac:dyDescent="0.25">
      <c r="A676" s="141"/>
      <c r="B676" s="17" t="s">
        <v>449</v>
      </c>
      <c r="C676" s="59">
        <v>32054</v>
      </c>
      <c r="D676" s="51" t="s">
        <v>24</v>
      </c>
      <c r="E676" s="20">
        <v>3.03</v>
      </c>
      <c r="F676" s="20"/>
      <c r="G676" s="19"/>
      <c r="H676" s="21"/>
      <c r="I676" s="22">
        <v>0.5</v>
      </c>
      <c r="J676" s="23">
        <f>I676*(E676+F676+H676)</f>
        <v>1.5149999999999999</v>
      </c>
      <c r="K676" s="22">
        <v>1</v>
      </c>
      <c r="L676" s="21">
        <f>K676*(E676+F676+H676)</f>
        <v>3.03</v>
      </c>
      <c r="M676" s="19">
        <v>2</v>
      </c>
      <c r="N676" s="21">
        <f>+L676-J676</f>
        <v>1.5149999999999999</v>
      </c>
      <c r="O676" s="66">
        <f>+M676*N676*1800000</f>
        <v>5454000</v>
      </c>
      <c r="P676" s="51">
        <v>2023</v>
      </c>
      <c r="Q676" s="129" t="s">
        <v>271</v>
      </c>
      <c r="R676" s="19" t="s">
        <v>453</v>
      </c>
    </row>
    <row r="677" spans="1:18" s="133" customFormat="1" ht="25.5" x14ac:dyDescent="0.25">
      <c r="A677" s="141"/>
      <c r="B677" s="17" t="s">
        <v>449</v>
      </c>
      <c r="C677" s="59">
        <v>32054</v>
      </c>
      <c r="D677" s="51" t="s">
        <v>24</v>
      </c>
      <c r="E677" s="20">
        <v>3.03</v>
      </c>
      <c r="F677" s="20"/>
      <c r="G677" s="19"/>
      <c r="H677" s="21"/>
      <c r="I677" s="22">
        <v>0.4</v>
      </c>
      <c r="J677" s="23">
        <f>I677*(E677+F677+H677)</f>
        <v>1.212</v>
      </c>
      <c r="K677" s="22">
        <v>1</v>
      </c>
      <c r="L677" s="21">
        <f>K677*(E677+F677+H677)</f>
        <v>3.03</v>
      </c>
      <c r="M677" s="19">
        <v>1</v>
      </c>
      <c r="N677" s="21">
        <f>+L677-J677</f>
        <v>1.8179999999999998</v>
      </c>
      <c r="O677" s="66">
        <f>+M677*N677*1800000</f>
        <v>3272399.9999999995</v>
      </c>
      <c r="P677" s="51">
        <v>2023</v>
      </c>
      <c r="Q677" s="129" t="s">
        <v>77</v>
      </c>
      <c r="R677" s="19" t="s">
        <v>454</v>
      </c>
    </row>
    <row r="678" spans="1:18" s="133" customFormat="1" ht="25.5" x14ac:dyDescent="0.25">
      <c r="A678" s="131"/>
      <c r="B678" s="30" t="s">
        <v>449</v>
      </c>
      <c r="C678" s="60">
        <v>32054</v>
      </c>
      <c r="D678" s="52" t="s">
        <v>24</v>
      </c>
      <c r="E678" s="33">
        <v>3.34</v>
      </c>
      <c r="F678" s="33"/>
      <c r="G678" s="32"/>
      <c r="H678" s="34"/>
      <c r="I678" s="35">
        <v>0.4</v>
      </c>
      <c r="J678" s="42">
        <f>I678*(E678+F678+H678)</f>
        <v>1.3360000000000001</v>
      </c>
      <c r="K678" s="35">
        <v>1</v>
      </c>
      <c r="L678" s="34">
        <f>K678*(E678+F678+H678)</f>
        <v>3.34</v>
      </c>
      <c r="M678" s="32">
        <v>3</v>
      </c>
      <c r="N678" s="34">
        <f>+L678-J678</f>
        <v>2.0039999999999996</v>
      </c>
      <c r="O678" s="63">
        <f>+M678*N678*1800000</f>
        <v>10821599.999999998</v>
      </c>
      <c r="P678" s="51">
        <v>2023</v>
      </c>
      <c r="Q678" s="132" t="s">
        <v>77</v>
      </c>
      <c r="R678" s="32" t="s">
        <v>285</v>
      </c>
    </row>
    <row r="679" spans="1:18" s="138" customFormat="1" ht="27" x14ac:dyDescent="0.25">
      <c r="A679" s="134"/>
      <c r="B679" s="43" t="s">
        <v>455</v>
      </c>
      <c r="C679" s="62"/>
      <c r="D679" s="54"/>
      <c r="E679" s="46"/>
      <c r="F679" s="46"/>
      <c r="G679" s="47"/>
      <c r="H679" s="45"/>
      <c r="I679" s="49"/>
      <c r="J679" s="50"/>
      <c r="K679" s="41"/>
      <c r="L679" s="40"/>
      <c r="M679" s="47">
        <f>SUM(M672:M678)</f>
        <v>24</v>
      </c>
      <c r="N679" s="40"/>
      <c r="O679" s="135">
        <f>SUM(O672:O678)</f>
        <v>65589000</v>
      </c>
      <c r="P679" s="136"/>
      <c r="Q679" s="140"/>
      <c r="R679" s="38"/>
    </row>
    <row r="680" spans="1:18" s="83" customFormat="1" ht="25.5" x14ac:dyDescent="0.25">
      <c r="A680" s="128">
        <v>129</v>
      </c>
      <c r="B680" s="17" t="s">
        <v>76</v>
      </c>
      <c r="C680" s="18">
        <v>29287</v>
      </c>
      <c r="D680" s="19" t="s">
        <v>64</v>
      </c>
      <c r="E680" s="20">
        <v>3.33</v>
      </c>
      <c r="F680" s="20"/>
      <c r="G680" s="19"/>
      <c r="H680" s="21"/>
      <c r="I680" s="22">
        <v>0.4</v>
      </c>
      <c r="J680" s="23">
        <f t="shared" si="30"/>
        <v>1.3320000000000001</v>
      </c>
      <c r="K680" s="29">
        <v>1</v>
      </c>
      <c r="L680" s="28">
        <f t="shared" si="31"/>
        <v>3.33</v>
      </c>
      <c r="M680" s="19">
        <v>12</v>
      </c>
      <c r="N680" s="28">
        <f t="shared" si="32"/>
        <v>1.998</v>
      </c>
      <c r="O680" s="64">
        <f>+N680*M680*1490000</f>
        <v>35724240</v>
      </c>
      <c r="P680" s="53">
        <v>2022</v>
      </c>
      <c r="Q680" s="129" t="s">
        <v>77</v>
      </c>
      <c r="R680" s="24"/>
    </row>
    <row r="681" spans="1:18" s="139" customFormat="1" ht="25.5" x14ac:dyDescent="0.25">
      <c r="A681" s="141"/>
      <c r="B681" s="17" t="s">
        <v>76</v>
      </c>
      <c r="C681" s="18">
        <v>29287</v>
      </c>
      <c r="D681" s="19" t="s">
        <v>64</v>
      </c>
      <c r="E681" s="20">
        <v>3.33</v>
      </c>
      <c r="F681" s="20"/>
      <c r="G681" s="19"/>
      <c r="H681" s="21"/>
      <c r="I681" s="22">
        <v>0.4</v>
      </c>
      <c r="J681" s="23">
        <f>I681*(E681+F681+H681)</f>
        <v>1.3320000000000001</v>
      </c>
      <c r="K681" s="22">
        <v>1</v>
      </c>
      <c r="L681" s="21">
        <f>K681*(E681+F681+H681)</f>
        <v>3.33</v>
      </c>
      <c r="M681" s="19">
        <v>1</v>
      </c>
      <c r="N681" s="21">
        <f>+L681-J681</f>
        <v>1.998</v>
      </c>
      <c r="O681" s="66">
        <f>+M681*N681*1490000</f>
        <v>2977020</v>
      </c>
      <c r="P681" s="51">
        <v>2023</v>
      </c>
      <c r="Q681" s="129" t="s">
        <v>77</v>
      </c>
      <c r="R681" s="19" t="s">
        <v>78</v>
      </c>
    </row>
    <row r="682" spans="1:18" s="139" customFormat="1" ht="38.25" x14ac:dyDescent="0.25">
      <c r="A682" s="141"/>
      <c r="B682" s="17" t="s">
        <v>76</v>
      </c>
      <c r="C682" s="18">
        <v>29287</v>
      </c>
      <c r="D682" s="19" t="s">
        <v>64</v>
      </c>
      <c r="E682" s="20">
        <v>3.66</v>
      </c>
      <c r="F682" s="20"/>
      <c r="G682" s="19"/>
      <c r="H682" s="21"/>
      <c r="I682" s="22">
        <v>0.4</v>
      </c>
      <c r="J682" s="23">
        <f>I682*(E682+F682+H682)</f>
        <v>1.4640000000000002</v>
      </c>
      <c r="K682" s="22">
        <v>1</v>
      </c>
      <c r="L682" s="21">
        <f>K682*(E682+F682+H682)</f>
        <v>3.66</v>
      </c>
      <c r="M682" s="19">
        <v>5</v>
      </c>
      <c r="N682" s="21">
        <f>+L682-J682</f>
        <v>2.1959999999999997</v>
      </c>
      <c r="O682" s="66">
        <f>+M682*N682*1490000</f>
        <v>16360199.999999998</v>
      </c>
      <c r="P682" s="51">
        <v>2023</v>
      </c>
      <c r="Q682" s="129" t="s">
        <v>77</v>
      </c>
      <c r="R682" s="19" t="s">
        <v>79</v>
      </c>
    </row>
    <row r="683" spans="1:18" s="139" customFormat="1" ht="38.25" x14ac:dyDescent="0.25">
      <c r="A683" s="141"/>
      <c r="B683" s="17" t="s">
        <v>76</v>
      </c>
      <c r="C683" s="18">
        <v>29287</v>
      </c>
      <c r="D683" s="19" t="s">
        <v>64</v>
      </c>
      <c r="E683" s="20">
        <v>3.66</v>
      </c>
      <c r="F683" s="20"/>
      <c r="G683" s="19"/>
      <c r="H683" s="21"/>
      <c r="I683" s="22">
        <v>0.4</v>
      </c>
      <c r="J683" s="23">
        <f>I683*(E683+F683+H683)</f>
        <v>1.4640000000000002</v>
      </c>
      <c r="K683" s="22">
        <v>1</v>
      </c>
      <c r="L683" s="21">
        <f>K683*(E683+F683+H683)</f>
        <v>3.66</v>
      </c>
      <c r="M683" s="19">
        <v>6</v>
      </c>
      <c r="N683" s="21">
        <f>+L683-J683</f>
        <v>2.1959999999999997</v>
      </c>
      <c r="O683" s="66">
        <f>+M683*N683*1800000</f>
        <v>23716799.999999996</v>
      </c>
      <c r="P683" s="51">
        <v>2023</v>
      </c>
      <c r="Q683" s="129" t="s">
        <v>80</v>
      </c>
      <c r="R683" s="19" t="s">
        <v>81</v>
      </c>
    </row>
    <row r="684" spans="1:18" s="138" customFormat="1" ht="27" x14ac:dyDescent="0.25">
      <c r="A684" s="134"/>
      <c r="B684" s="43" t="s">
        <v>82</v>
      </c>
      <c r="C684" s="44"/>
      <c r="D684" s="47"/>
      <c r="E684" s="46"/>
      <c r="F684" s="46"/>
      <c r="G684" s="47"/>
      <c r="H684" s="45"/>
      <c r="I684" s="49"/>
      <c r="J684" s="50"/>
      <c r="K684" s="41"/>
      <c r="L684" s="40"/>
      <c r="M684" s="47">
        <f>SUM(M680:M683)</f>
        <v>24</v>
      </c>
      <c r="N684" s="40"/>
      <c r="O684" s="135">
        <f>SUM(O680:O683)</f>
        <v>78778260</v>
      </c>
      <c r="P684" s="136"/>
      <c r="Q684" s="140"/>
      <c r="R684" s="38"/>
    </row>
    <row r="685" spans="1:18" s="83" customFormat="1" ht="25.5" x14ac:dyDescent="0.25">
      <c r="A685" s="128">
        <v>130</v>
      </c>
      <c r="B685" s="17" t="s">
        <v>456</v>
      </c>
      <c r="C685" s="59">
        <v>32425</v>
      </c>
      <c r="D685" s="19" t="s">
        <v>24</v>
      </c>
      <c r="E685" s="20">
        <v>2.86</v>
      </c>
      <c r="F685" s="20"/>
      <c r="G685" s="19"/>
      <c r="H685" s="21"/>
      <c r="I685" s="22">
        <v>0.4</v>
      </c>
      <c r="J685" s="23">
        <f t="shared" si="30"/>
        <v>1.1439999999999999</v>
      </c>
      <c r="K685" s="29">
        <v>1</v>
      </c>
      <c r="L685" s="28">
        <f t="shared" si="31"/>
        <v>2.86</v>
      </c>
      <c r="M685" s="19">
        <v>3</v>
      </c>
      <c r="N685" s="28">
        <f t="shared" si="32"/>
        <v>1.716</v>
      </c>
      <c r="O685" s="64">
        <f>+N685*M685*1490000</f>
        <v>7670520</v>
      </c>
      <c r="P685" s="53">
        <v>2022</v>
      </c>
      <c r="Q685" s="129" t="s">
        <v>77</v>
      </c>
      <c r="R685" s="24"/>
    </row>
    <row r="686" spans="1:18" s="133" customFormat="1" ht="25.5" x14ac:dyDescent="0.25">
      <c r="A686" s="131"/>
      <c r="B686" s="30" t="s">
        <v>456</v>
      </c>
      <c r="C686" s="60">
        <v>32425</v>
      </c>
      <c r="D686" s="32" t="s">
        <v>24</v>
      </c>
      <c r="E686" s="33">
        <v>3.06</v>
      </c>
      <c r="F686" s="33"/>
      <c r="G686" s="32"/>
      <c r="H686" s="34"/>
      <c r="I686" s="35">
        <v>0.4</v>
      </c>
      <c r="J686" s="42">
        <f t="shared" si="30"/>
        <v>1.2240000000000002</v>
      </c>
      <c r="K686" s="35">
        <v>1</v>
      </c>
      <c r="L686" s="34">
        <f t="shared" si="31"/>
        <v>3.06</v>
      </c>
      <c r="M686" s="32">
        <v>3</v>
      </c>
      <c r="N686" s="34">
        <f t="shared" si="32"/>
        <v>1.8359999999999999</v>
      </c>
      <c r="O686" s="63">
        <f>+N686*M686*1490000</f>
        <v>8206919.9999999991</v>
      </c>
      <c r="P686" s="53">
        <v>2022</v>
      </c>
      <c r="Q686" s="132" t="s">
        <v>77</v>
      </c>
      <c r="R686" s="32" t="s">
        <v>50</v>
      </c>
    </row>
    <row r="687" spans="1:18" s="133" customFormat="1" ht="25.5" x14ac:dyDescent="0.25">
      <c r="A687" s="131"/>
      <c r="B687" s="30" t="s">
        <v>456</v>
      </c>
      <c r="C687" s="60">
        <v>32425</v>
      </c>
      <c r="D687" s="32" t="s">
        <v>24</v>
      </c>
      <c r="E687" s="33">
        <v>3.34</v>
      </c>
      <c r="F687" s="33"/>
      <c r="G687" s="32"/>
      <c r="H687" s="34"/>
      <c r="I687" s="35">
        <v>0.4</v>
      </c>
      <c r="J687" s="42">
        <f t="shared" si="30"/>
        <v>1.3360000000000001</v>
      </c>
      <c r="K687" s="35">
        <v>1</v>
      </c>
      <c r="L687" s="34">
        <f t="shared" si="31"/>
        <v>3.34</v>
      </c>
      <c r="M687" s="32">
        <v>6</v>
      </c>
      <c r="N687" s="34">
        <f t="shared" si="32"/>
        <v>2.0039999999999996</v>
      </c>
      <c r="O687" s="63">
        <f>+N687*M687*1490000</f>
        <v>17915759.999999996</v>
      </c>
      <c r="P687" s="53">
        <v>2022</v>
      </c>
      <c r="Q687" s="132" t="s">
        <v>77</v>
      </c>
      <c r="R687" s="32" t="s">
        <v>38</v>
      </c>
    </row>
    <row r="688" spans="1:18" s="83" customFormat="1" ht="25.5" x14ac:dyDescent="0.25">
      <c r="A688" s="128"/>
      <c r="B688" s="25" t="s">
        <v>456</v>
      </c>
      <c r="C688" s="61">
        <v>32425</v>
      </c>
      <c r="D688" s="24" t="s">
        <v>24</v>
      </c>
      <c r="E688" s="27">
        <v>3.34</v>
      </c>
      <c r="F688" s="27"/>
      <c r="G688" s="24"/>
      <c r="H688" s="28"/>
      <c r="I688" s="29">
        <v>0.4</v>
      </c>
      <c r="J688" s="130">
        <f>I688*(E688+F688+H688)</f>
        <v>1.3360000000000001</v>
      </c>
      <c r="K688" s="29">
        <v>1</v>
      </c>
      <c r="L688" s="28">
        <f>K688*(E688+F688+H688)</f>
        <v>3.34</v>
      </c>
      <c r="M688" s="24">
        <v>6</v>
      </c>
      <c r="N688" s="28">
        <f>+L688-J688</f>
        <v>2.0039999999999996</v>
      </c>
      <c r="O688" s="64">
        <f>+M688*N688*1490000</f>
        <v>17915759.999999996</v>
      </c>
      <c r="P688" s="53">
        <v>2023</v>
      </c>
      <c r="Q688" s="67" t="s">
        <v>77</v>
      </c>
      <c r="R688" s="24" t="s">
        <v>39</v>
      </c>
    </row>
    <row r="689" spans="1:18" s="83" customFormat="1" ht="25.5" x14ac:dyDescent="0.25">
      <c r="A689" s="128"/>
      <c r="B689" s="25" t="s">
        <v>456</v>
      </c>
      <c r="C689" s="61">
        <v>32425</v>
      </c>
      <c r="D689" s="24" t="s">
        <v>24</v>
      </c>
      <c r="E689" s="27">
        <v>3.34</v>
      </c>
      <c r="F689" s="27"/>
      <c r="G689" s="24"/>
      <c r="H689" s="28"/>
      <c r="I689" s="29">
        <v>0.4</v>
      </c>
      <c r="J689" s="130">
        <f>I689*(E689+F689+H689)</f>
        <v>1.3360000000000001</v>
      </c>
      <c r="K689" s="29">
        <v>1</v>
      </c>
      <c r="L689" s="28">
        <f>K689*(E689+F689+H689)</f>
        <v>3.34</v>
      </c>
      <c r="M689" s="24">
        <v>6</v>
      </c>
      <c r="N689" s="28">
        <f>+L689-J689</f>
        <v>2.0039999999999996</v>
      </c>
      <c r="O689" s="64">
        <f>+M689*N689*1800000</f>
        <v>21643199.999999996</v>
      </c>
      <c r="P689" s="53">
        <v>2023</v>
      </c>
      <c r="Q689" s="67" t="s">
        <v>77</v>
      </c>
      <c r="R689" s="24" t="s">
        <v>27</v>
      </c>
    </row>
    <row r="690" spans="1:18" s="138" customFormat="1" ht="27" x14ac:dyDescent="0.25">
      <c r="A690" s="134"/>
      <c r="B690" s="43" t="s">
        <v>457</v>
      </c>
      <c r="C690" s="62"/>
      <c r="D690" s="47"/>
      <c r="E690" s="46"/>
      <c r="F690" s="46"/>
      <c r="G690" s="47"/>
      <c r="H690" s="45"/>
      <c r="I690" s="49"/>
      <c r="J690" s="50"/>
      <c r="K690" s="41"/>
      <c r="L690" s="40"/>
      <c r="M690" s="47">
        <f>SUM(M685:M689)</f>
        <v>24</v>
      </c>
      <c r="N690" s="40"/>
      <c r="O690" s="135">
        <f>SUM(O685:O689)</f>
        <v>73352160</v>
      </c>
      <c r="P690" s="136"/>
      <c r="Q690" s="140"/>
      <c r="R690" s="38"/>
    </row>
    <row r="691" spans="1:18" s="83" customFormat="1" ht="25.5" x14ac:dyDescent="0.25">
      <c r="A691" s="128">
        <v>131</v>
      </c>
      <c r="B691" s="17" t="s">
        <v>458</v>
      </c>
      <c r="C691" s="18">
        <v>31836</v>
      </c>
      <c r="D691" s="21" t="s">
        <v>84</v>
      </c>
      <c r="E691" s="20">
        <v>2.86</v>
      </c>
      <c r="F691" s="20"/>
      <c r="G691" s="19"/>
      <c r="H691" s="21"/>
      <c r="I691" s="22">
        <v>0.4</v>
      </c>
      <c r="J691" s="23">
        <f t="shared" si="30"/>
        <v>1.1439999999999999</v>
      </c>
      <c r="K691" s="29">
        <v>1</v>
      </c>
      <c r="L691" s="28">
        <f t="shared" si="31"/>
        <v>2.86</v>
      </c>
      <c r="M691" s="19">
        <v>3</v>
      </c>
      <c r="N691" s="28">
        <f t="shared" si="32"/>
        <v>1.716</v>
      </c>
      <c r="O691" s="64">
        <f>+N691*M691*1490000</f>
        <v>7670520</v>
      </c>
      <c r="P691" s="53">
        <v>2022</v>
      </c>
      <c r="Q691" s="129" t="s">
        <v>77</v>
      </c>
      <c r="R691" s="24"/>
    </row>
    <row r="692" spans="1:18" s="133" customFormat="1" ht="25.5" x14ac:dyDescent="0.25">
      <c r="A692" s="131"/>
      <c r="B692" s="30" t="s">
        <v>458</v>
      </c>
      <c r="C692" s="31">
        <v>31836</v>
      </c>
      <c r="D692" s="34" t="s">
        <v>84</v>
      </c>
      <c r="E692" s="33">
        <v>3.06</v>
      </c>
      <c r="F692" s="33"/>
      <c r="G692" s="32"/>
      <c r="H692" s="34"/>
      <c r="I692" s="35">
        <v>0.4</v>
      </c>
      <c r="J692" s="42">
        <f t="shared" ref="J692:J693" si="37">I692*(E692+F692+H692)</f>
        <v>1.2240000000000002</v>
      </c>
      <c r="K692" s="35">
        <v>1</v>
      </c>
      <c r="L692" s="34">
        <f t="shared" ref="L692:L693" si="38">K692*(E692+F692+H692)</f>
        <v>3.06</v>
      </c>
      <c r="M692" s="32">
        <v>3</v>
      </c>
      <c r="N692" s="34">
        <f t="shared" si="32"/>
        <v>1.8359999999999999</v>
      </c>
      <c r="O692" s="63">
        <f>+N692*M692*1490000</f>
        <v>8206919.9999999991</v>
      </c>
      <c r="P692" s="53">
        <v>2022</v>
      </c>
      <c r="Q692" s="132" t="s">
        <v>77</v>
      </c>
      <c r="R692" s="32" t="s">
        <v>50</v>
      </c>
    </row>
    <row r="693" spans="1:18" s="133" customFormat="1" ht="25.5" x14ac:dyDescent="0.25">
      <c r="A693" s="131"/>
      <c r="B693" s="30" t="s">
        <v>458</v>
      </c>
      <c r="C693" s="31">
        <v>31836</v>
      </c>
      <c r="D693" s="34" t="s">
        <v>84</v>
      </c>
      <c r="E693" s="33">
        <v>3.34</v>
      </c>
      <c r="F693" s="33"/>
      <c r="G693" s="32"/>
      <c r="H693" s="34"/>
      <c r="I693" s="35">
        <v>0.4</v>
      </c>
      <c r="J693" s="42">
        <f t="shared" si="37"/>
        <v>1.3360000000000001</v>
      </c>
      <c r="K693" s="35">
        <v>1</v>
      </c>
      <c r="L693" s="34">
        <f t="shared" si="38"/>
        <v>3.34</v>
      </c>
      <c r="M693" s="32">
        <v>6</v>
      </c>
      <c r="N693" s="34">
        <f t="shared" si="32"/>
        <v>2.0039999999999996</v>
      </c>
      <c r="O693" s="63">
        <f>+N693*M693*1490000</f>
        <v>17915759.999999996</v>
      </c>
      <c r="P693" s="53">
        <v>2022</v>
      </c>
      <c r="Q693" s="132" t="s">
        <v>77</v>
      </c>
      <c r="R693" s="32" t="s">
        <v>38</v>
      </c>
    </row>
    <row r="694" spans="1:18" s="83" customFormat="1" ht="25.5" x14ac:dyDescent="0.25">
      <c r="A694" s="128"/>
      <c r="B694" s="25" t="s">
        <v>458</v>
      </c>
      <c r="C694" s="26">
        <v>31836</v>
      </c>
      <c r="D694" s="28" t="s">
        <v>84</v>
      </c>
      <c r="E694" s="27">
        <v>3.34</v>
      </c>
      <c r="F694" s="27"/>
      <c r="G694" s="24"/>
      <c r="H694" s="28"/>
      <c r="I694" s="29">
        <v>0.4</v>
      </c>
      <c r="J694" s="130">
        <f>I694*(E694+F694+H694)</f>
        <v>1.3360000000000001</v>
      </c>
      <c r="K694" s="29">
        <v>1</v>
      </c>
      <c r="L694" s="28">
        <f>K694*(E694+F694+H694)</f>
        <v>3.34</v>
      </c>
      <c r="M694" s="24">
        <v>6</v>
      </c>
      <c r="N694" s="28">
        <f>+L694-J694</f>
        <v>2.0039999999999996</v>
      </c>
      <c r="O694" s="64">
        <f>+M694*N694*1490000</f>
        <v>17915759.999999996</v>
      </c>
      <c r="P694" s="53">
        <v>2023</v>
      </c>
      <c r="Q694" s="67" t="s">
        <v>77</v>
      </c>
      <c r="R694" s="24" t="s">
        <v>39</v>
      </c>
    </row>
    <row r="695" spans="1:18" s="83" customFormat="1" ht="25.5" x14ac:dyDescent="0.25">
      <c r="A695" s="128"/>
      <c r="B695" s="25" t="s">
        <v>458</v>
      </c>
      <c r="C695" s="26">
        <v>31836</v>
      </c>
      <c r="D695" s="28" t="s">
        <v>84</v>
      </c>
      <c r="E695" s="27">
        <v>3.34</v>
      </c>
      <c r="F695" s="27"/>
      <c r="G695" s="24"/>
      <c r="H695" s="28"/>
      <c r="I695" s="29">
        <v>0.4</v>
      </c>
      <c r="J695" s="130">
        <f>I695*(E695+F695+H695)</f>
        <v>1.3360000000000001</v>
      </c>
      <c r="K695" s="29">
        <v>1</v>
      </c>
      <c r="L695" s="28">
        <f>K695*(E695+F695+H695)</f>
        <v>3.34</v>
      </c>
      <c r="M695" s="24">
        <v>6</v>
      </c>
      <c r="N695" s="28">
        <f>+L695-J695</f>
        <v>2.0039999999999996</v>
      </c>
      <c r="O695" s="64">
        <f>+M695*N695*1800000</f>
        <v>21643199.999999996</v>
      </c>
      <c r="P695" s="53">
        <v>2023</v>
      </c>
      <c r="Q695" s="67" t="s">
        <v>77</v>
      </c>
      <c r="R695" s="24" t="s">
        <v>27</v>
      </c>
    </row>
    <row r="696" spans="1:18" s="138" customFormat="1" ht="27" x14ac:dyDescent="0.25">
      <c r="A696" s="134"/>
      <c r="B696" s="43" t="s">
        <v>459</v>
      </c>
      <c r="C696" s="44"/>
      <c r="D696" s="45"/>
      <c r="E696" s="46"/>
      <c r="F696" s="46"/>
      <c r="G696" s="47"/>
      <c r="H696" s="45"/>
      <c r="I696" s="49"/>
      <c r="J696" s="50"/>
      <c r="K696" s="41"/>
      <c r="L696" s="40"/>
      <c r="M696" s="47">
        <f>SUM(M691:M695)</f>
        <v>24</v>
      </c>
      <c r="N696" s="40"/>
      <c r="O696" s="135">
        <f>SUM(O691:O695)</f>
        <v>73352160</v>
      </c>
      <c r="P696" s="136"/>
      <c r="Q696" s="140"/>
      <c r="R696" s="38"/>
    </row>
    <row r="697" spans="1:18" s="83" customFormat="1" ht="25.5" x14ac:dyDescent="0.25">
      <c r="A697" s="128">
        <v>132</v>
      </c>
      <c r="B697" s="17" t="s">
        <v>460</v>
      </c>
      <c r="C697" s="58">
        <v>32952</v>
      </c>
      <c r="D697" s="19" t="s">
        <v>24</v>
      </c>
      <c r="E697" s="20">
        <v>2.2599999999999998</v>
      </c>
      <c r="F697" s="20"/>
      <c r="G697" s="19"/>
      <c r="H697" s="21"/>
      <c r="I697" s="22">
        <v>0.4</v>
      </c>
      <c r="J697" s="23">
        <f t="shared" ref="J697:J1011" si="39">I697*(E697+F697+H697)</f>
        <v>0.90399999999999991</v>
      </c>
      <c r="K697" s="29">
        <v>1</v>
      </c>
      <c r="L697" s="28">
        <f t="shared" ref="L697:L1011" si="40">K697*(E697+F697+H697)</f>
        <v>2.2599999999999998</v>
      </c>
      <c r="M697" s="19">
        <v>4</v>
      </c>
      <c r="N697" s="28">
        <f t="shared" si="32"/>
        <v>1.3559999999999999</v>
      </c>
      <c r="O697" s="64">
        <f>+N697*M697*1490000</f>
        <v>8081759.9999999991</v>
      </c>
      <c r="P697" s="53">
        <v>2022</v>
      </c>
      <c r="Q697" s="129" t="s">
        <v>77</v>
      </c>
      <c r="R697" s="24"/>
    </row>
    <row r="698" spans="1:18" s="133" customFormat="1" ht="25.5" x14ac:dyDescent="0.25">
      <c r="A698" s="131"/>
      <c r="B698" s="30" t="s">
        <v>460</v>
      </c>
      <c r="C698" s="55">
        <v>32952</v>
      </c>
      <c r="D698" s="32" t="s">
        <v>24</v>
      </c>
      <c r="E698" s="33">
        <v>2.46</v>
      </c>
      <c r="F698" s="33"/>
      <c r="G698" s="32"/>
      <c r="H698" s="34"/>
      <c r="I698" s="35">
        <v>0.4</v>
      </c>
      <c r="J698" s="42">
        <f t="shared" si="39"/>
        <v>0.98399999999999999</v>
      </c>
      <c r="K698" s="35">
        <v>1</v>
      </c>
      <c r="L698" s="34">
        <f t="shared" si="40"/>
        <v>2.46</v>
      </c>
      <c r="M698" s="32">
        <v>2</v>
      </c>
      <c r="N698" s="34">
        <f t="shared" si="32"/>
        <v>1.476</v>
      </c>
      <c r="O698" s="63">
        <f>+N698*M698*1490000</f>
        <v>4398480</v>
      </c>
      <c r="P698" s="52">
        <v>2022</v>
      </c>
      <c r="Q698" s="132" t="s">
        <v>77</v>
      </c>
      <c r="R698" s="32" t="s">
        <v>50</v>
      </c>
    </row>
    <row r="699" spans="1:18" s="133" customFormat="1" ht="25.5" x14ac:dyDescent="0.25">
      <c r="A699" s="131"/>
      <c r="B699" s="30" t="s">
        <v>460</v>
      </c>
      <c r="C699" s="55">
        <v>32952</v>
      </c>
      <c r="D699" s="32" t="s">
        <v>24</v>
      </c>
      <c r="E699" s="33">
        <v>2.72</v>
      </c>
      <c r="F699" s="33"/>
      <c r="G699" s="32"/>
      <c r="H699" s="34"/>
      <c r="I699" s="35">
        <v>0.4</v>
      </c>
      <c r="J699" s="42">
        <f t="shared" si="39"/>
        <v>1.0880000000000001</v>
      </c>
      <c r="K699" s="35">
        <v>1</v>
      </c>
      <c r="L699" s="34">
        <f t="shared" si="40"/>
        <v>2.72</v>
      </c>
      <c r="M699" s="32">
        <v>6</v>
      </c>
      <c r="N699" s="34">
        <f t="shared" si="32"/>
        <v>1.6320000000000001</v>
      </c>
      <c r="O699" s="63">
        <f>+N699*M699*1490000</f>
        <v>14590080.000000002</v>
      </c>
      <c r="P699" s="52">
        <v>2022</v>
      </c>
      <c r="Q699" s="132" t="s">
        <v>77</v>
      </c>
      <c r="R699" s="32" t="s">
        <v>38</v>
      </c>
    </row>
    <row r="700" spans="1:18" s="83" customFormat="1" ht="25.5" x14ac:dyDescent="0.25">
      <c r="A700" s="128"/>
      <c r="B700" s="25" t="s">
        <v>460</v>
      </c>
      <c r="C700" s="56">
        <v>32952</v>
      </c>
      <c r="D700" s="24" t="s">
        <v>24</v>
      </c>
      <c r="E700" s="27">
        <v>2.72</v>
      </c>
      <c r="F700" s="27"/>
      <c r="G700" s="24"/>
      <c r="H700" s="28"/>
      <c r="I700" s="29">
        <v>0.4</v>
      </c>
      <c r="J700" s="130">
        <f>I700*(E700+F700+H700)</f>
        <v>1.0880000000000001</v>
      </c>
      <c r="K700" s="29">
        <v>1</v>
      </c>
      <c r="L700" s="28">
        <f>K700*(E700+F700+H700)</f>
        <v>2.72</v>
      </c>
      <c r="M700" s="24">
        <v>6</v>
      </c>
      <c r="N700" s="28">
        <f>+L700-J700</f>
        <v>1.6320000000000001</v>
      </c>
      <c r="O700" s="64">
        <f>+M700*N700*1490000</f>
        <v>14590080.000000002</v>
      </c>
      <c r="P700" s="53">
        <v>2023</v>
      </c>
      <c r="Q700" s="67" t="s">
        <v>77</v>
      </c>
      <c r="R700" s="24" t="s">
        <v>39</v>
      </c>
    </row>
    <row r="701" spans="1:18" s="83" customFormat="1" ht="25.5" x14ac:dyDescent="0.25">
      <c r="A701" s="128"/>
      <c r="B701" s="25" t="s">
        <v>460</v>
      </c>
      <c r="C701" s="56">
        <v>32952</v>
      </c>
      <c r="D701" s="24" t="s">
        <v>24</v>
      </c>
      <c r="E701" s="27">
        <v>2.72</v>
      </c>
      <c r="F701" s="27"/>
      <c r="G701" s="24"/>
      <c r="H701" s="28"/>
      <c r="I701" s="29">
        <v>0.4</v>
      </c>
      <c r="J701" s="130">
        <f>I701*(E701+F701+H701)</f>
        <v>1.0880000000000001</v>
      </c>
      <c r="K701" s="29">
        <v>1</v>
      </c>
      <c r="L701" s="28">
        <f>K701*(E701+F701+H701)</f>
        <v>2.72</v>
      </c>
      <c r="M701" s="24">
        <v>6</v>
      </c>
      <c r="N701" s="28">
        <f>+L701-J701</f>
        <v>1.6320000000000001</v>
      </c>
      <c r="O701" s="64">
        <f>+M701*N701*1800000</f>
        <v>17625600.000000004</v>
      </c>
      <c r="P701" s="53">
        <v>2023</v>
      </c>
      <c r="Q701" s="67" t="s">
        <v>77</v>
      </c>
      <c r="R701" s="24" t="s">
        <v>27</v>
      </c>
    </row>
    <row r="702" spans="1:18" s="138" customFormat="1" ht="27" x14ac:dyDescent="0.25">
      <c r="A702" s="134"/>
      <c r="B702" s="43" t="s">
        <v>461</v>
      </c>
      <c r="C702" s="57"/>
      <c r="D702" s="47"/>
      <c r="E702" s="46"/>
      <c r="F702" s="46"/>
      <c r="G702" s="47"/>
      <c r="H702" s="45"/>
      <c r="I702" s="49"/>
      <c r="J702" s="50"/>
      <c r="K702" s="41"/>
      <c r="L702" s="40"/>
      <c r="M702" s="47">
        <f>SUM(M697:M701)</f>
        <v>24</v>
      </c>
      <c r="N702" s="40"/>
      <c r="O702" s="135">
        <f>SUM(O697:O701)</f>
        <v>59286000</v>
      </c>
      <c r="P702" s="136"/>
      <c r="Q702" s="140"/>
      <c r="R702" s="38"/>
    </row>
    <row r="703" spans="1:18" s="133" customFormat="1" ht="25.5" x14ac:dyDescent="0.25">
      <c r="A703" s="131">
        <v>133</v>
      </c>
      <c r="B703" s="30" t="s">
        <v>462</v>
      </c>
      <c r="C703" s="31">
        <v>33271</v>
      </c>
      <c r="D703" s="34" t="s">
        <v>102</v>
      </c>
      <c r="E703" s="33">
        <v>3</v>
      </c>
      <c r="F703" s="33">
        <v>0.4</v>
      </c>
      <c r="G703" s="32"/>
      <c r="H703" s="34"/>
      <c r="I703" s="35">
        <v>0.4</v>
      </c>
      <c r="J703" s="42">
        <f t="shared" si="39"/>
        <v>1.36</v>
      </c>
      <c r="K703" s="35">
        <v>1</v>
      </c>
      <c r="L703" s="34">
        <f t="shared" si="40"/>
        <v>3.4</v>
      </c>
      <c r="M703" s="32">
        <v>0</v>
      </c>
      <c r="N703" s="34">
        <f t="shared" si="32"/>
        <v>2.04</v>
      </c>
      <c r="O703" s="63">
        <f>+N703*M703*1490000</f>
        <v>0</v>
      </c>
      <c r="P703" s="52">
        <v>2022</v>
      </c>
      <c r="Q703" s="132" t="s">
        <v>72</v>
      </c>
      <c r="R703" s="32" t="s">
        <v>428</v>
      </c>
    </row>
    <row r="704" spans="1:18" s="83" customFormat="1" ht="25.5" x14ac:dyDescent="0.25">
      <c r="A704" s="128"/>
      <c r="B704" s="25" t="s">
        <v>462</v>
      </c>
      <c r="C704" s="26">
        <v>33271</v>
      </c>
      <c r="D704" s="28" t="s">
        <v>102</v>
      </c>
      <c r="E704" s="27">
        <v>3</v>
      </c>
      <c r="F704" s="27">
        <v>0.4</v>
      </c>
      <c r="G704" s="24"/>
      <c r="H704" s="28"/>
      <c r="I704" s="29">
        <v>0.4</v>
      </c>
      <c r="J704" s="130">
        <f>I704*(E704+F704+H704)</f>
        <v>1.36</v>
      </c>
      <c r="K704" s="29">
        <v>1</v>
      </c>
      <c r="L704" s="28">
        <f>K704*(E704+F704+H704)</f>
        <v>3.4</v>
      </c>
      <c r="M704" s="24">
        <v>4</v>
      </c>
      <c r="N704" s="28">
        <f>+L704-J704</f>
        <v>2.04</v>
      </c>
      <c r="O704" s="64">
        <f>+M704*N704*1800000</f>
        <v>14688000</v>
      </c>
      <c r="P704" s="53">
        <v>2023</v>
      </c>
      <c r="Q704" s="67" t="s">
        <v>72</v>
      </c>
      <c r="R704" s="24" t="s">
        <v>463</v>
      </c>
    </row>
    <row r="705" spans="1:18" s="138" customFormat="1" ht="27" x14ac:dyDescent="0.25">
      <c r="A705" s="134"/>
      <c r="B705" s="43" t="s">
        <v>464</v>
      </c>
      <c r="C705" s="44"/>
      <c r="D705" s="45"/>
      <c r="E705" s="46"/>
      <c r="F705" s="46"/>
      <c r="G705" s="47"/>
      <c r="H705" s="45"/>
      <c r="I705" s="49"/>
      <c r="J705" s="50"/>
      <c r="K705" s="41"/>
      <c r="L705" s="40"/>
      <c r="M705" s="47">
        <f>SUM(M704)</f>
        <v>4</v>
      </c>
      <c r="N705" s="40"/>
      <c r="O705" s="135">
        <f>SUM(O703:O704)</f>
        <v>14688000</v>
      </c>
      <c r="P705" s="136"/>
      <c r="Q705" s="140"/>
      <c r="R705" s="38"/>
    </row>
    <row r="706" spans="1:18" s="83" customFormat="1" ht="17.25" customHeight="1" x14ac:dyDescent="0.25">
      <c r="A706" s="128">
        <v>134</v>
      </c>
      <c r="B706" s="17" t="s">
        <v>465</v>
      </c>
      <c r="C706" s="18">
        <v>34876</v>
      </c>
      <c r="D706" s="21" t="s">
        <v>102</v>
      </c>
      <c r="E706" s="20">
        <v>2.34</v>
      </c>
      <c r="F706" s="20"/>
      <c r="G706" s="19"/>
      <c r="H706" s="21"/>
      <c r="I706" s="22">
        <v>0.4</v>
      </c>
      <c r="J706" s="23">
        <f t="shared" si="39"/>
        <v>0.93599999999999994</v>
      </c>
      <c r="K706" s="29">
        <v>1</v>
      </c>
      <c r="L706" s="28">
        <f t="shared" si="40"/>
        <v>2.34</v>
      </c>
      <c r="M706" s="19">
        <v>12</v>
      </c>
      <c r="N706" s="28">
        <f t="shared" si="32"/>
        <v>1.4039999999999999</v>
      </c>
      <c r="O706" s="64">
        <f>+N706*M706*1490000</f>
        <v>25103520</v>
      </c>
      <c r="P706" s="53">
        <v>2022</v>
      </c>
      <c r="Q706" s="129" t="s">
        <v>72</v>
      </c>
      <c r="R706" s="24"/>
    </row>
    <row r="707" spans="1:18" s="83" customFormat="1" ht="17.25" customHeight="1" x14ac:dyDescent="0.25">
      <c r="A707" s="128"/>
      <c r="B707" s="25" t="s">
        <v>465</v>
      </c>
      <c r="C707" s="26">
        <v>34876</v>
      </c>
      <c r="D707" s="28" t="s">
        <v>102</v>
      </c>
      <c r="E707" s="27">
        <v>2.34</v>
      </c>
      <c r="F707" s="27"/>
      <c r="G707" s="24"/>
      <c r="H707" s="28"/>
      <c r="I707" s="29">
        <v>0.4</v>
      </c>
      <c r="J707" s="130">
        <f>I707*(E707+F707+H707)</f>
        <v>0.93599999999999994</v>
      </c>
      <c r="K707" s="29">
        <v>1</v>
      </c>
      <c r="L707" s="28">
        <f>K707*(E707+F707+H707)</f>
        <v>2.34</v>
      </c>
      <c r="M707" s="24">
        <v>6</v>
      </c>
      <c r="N707" s="28">
        <f>+L707-J707</f>
        <v>1.4039999999999999</v>
      </c>
      <c r="O707" s="64">
        <f>+M707*N707*1490000</f>
        <v>12551760</v>
      </c>
      <c r="P707" s="53">
        <v>2023</v>
      </c>
      <c r="Q707" s="67" t="s">
        <v>72</v>
      </c>
      <c r="R707" s="24" t="s">
        <v>39</v>
      </c>
    </row>
    <row r="708" spans="1:18" s="83" customFormat="1" ht="17.25" customHeight="1" x14ac:dyDescent="0.25">
      <c r="A708" s="128"/>
      <c r="B708" s="25" t="s">
        <v>465</v>
      </c>
      <c r="C708" s="26">
        <v>34876</v>
      </c>
      <c r="D708" s="28" t="s">
        <v>102</v>
      </c>
      <c r="E708" s="27">
        <v>2.34</v>
      </c>
      <c r="F708" s="27"/>
      <c r="G708" s="24"/>
      <c r="H708" s="28"/>
      <c r="I708" s="29">
        <v>0.4</v>
      </c>
      <c r="J708" s="130">
        <f>I708*(E708+F708+H708)</f>
        <v>0.93599999999999994</v>
      </c>
      <c r="K708" s="29">
        <v>1</v>
      </c>
      <c r="L708" s="28">
        <f>K708*(E708+F708+H708)</f>
        <v>2.34</v>
      </c>
      <c r="M708" s="24">
        <v>2</v>
      </c>
      <c r="N708" s="28">
        <f>+L708-J708</f>
        <v>1.4039999999999999</v>
      </c>
      <c r="O708" s="64">
        <f>+M708*N708*1800000</f>
        <v>5054400</v>
      </c>
      <c r="P708" s="53">
        <v>2023</v>
      </c>
      <c r="Q708" s="67" t="s">
        <v>72</v>
      </c>
      <c r="R708" s="24" t="s">
        <v>60</v>
      </c>
    </row>
    <row r="709" spans="1:18" s="133" customFormat="1" ht="17.25" customHeight="1" x14ac:dyDescent="0.25">
      <c r="A709" s="131"/>
      <c r="B709" s="30" t="s">
        <v>465</v>
      </c>
      <c r="C709" s="31">
        <v>34876</v>
      </c>
      <c r="D709" s="34" t="s">
        <v>102</v>
      </c>
      <c r="E709" s="33">
        <v>2.67</v>
      </c>
      <c r="F709" s="33"/>
      <c r="G709" s="32"/>
      <c r="H709" s="34"/>
      <c r="I709" s="35">
        <v>0.4</v>
      </c>
      <c r="J709" s="42">
        <f>I709*(E709+F709+H709)</f>
        <v>1.0680000000000001</v>
      </c>
      <c r="K709" s="35">
        <v>1</v>
      </c>
      <c r="L709" s="34">
        <f>K709*(E709+F709+H709)</f>
        <v>2.67</v>
      </c>
      <c r="M709" s="32">
        <v>4</v>
      </c>
      <c r="N709" s="34">
        <f>+L709-J709</f>
        <v>1.6019999999999999</v>
      </c>
      <c r="O709" s="63">
        <f>+M709*N709*1800000</f>
        <v>11534399.999999998</v>
      </c>
      <c r="P709" s="53">
        <v>2023</v>
      </c>
      <c r="Q709" s="132" t="s">
        <v>72</v>
      </c>
      <c r="R709" s="32" t="s">
        <v>61</v>
      </c>
    </row>
    <row r="710" spans="1:18" s="138" customFormat="1" ht="27" x14ac:dyDescent="0.25">
      <c r="A710" s="134"/>
      <c r="B710" s="43" t="s">
        <v>466</v>
      </c>
      <c r="C710" s="44"/>
      <c r="D710" s="45"/>
      <c r="E710" s="46"/>
      <c r="F710" s="46"/>
      <c r="G710" s="47"/>
      <c r="H710" s="45"/>
      <c r="I710" s="49"/>
      <c r="J710" s="50"/>
      <c r="K710" s="41"/>
      <c r="L710" s="40"/>
      <c r="M710" s="47">
        <f>SUM(M706:M709)</f>
        <v>24</v>
      </c>
      <c r="N710" s="40"/>
      <c r="O710" s="135">
        <f>SUM(O706:O709)</f>
        <v>54244080</v>
      </c>
      <c r="P710" s="136"/>
      <c r="Q710" s="140"/>
      <c r="R710" s="38"/>
    </row>
    <row r="711" spans="1:18" s="133" customFormat="1" ht="25.5" x14ac:dyDescent="0.25">
      <c r="A711" s="131">
        <v>135</v>
      </c>
      <c r="B711" s="30" t="s">
        <v>70</v>
      </c>
      <c r="C711" s="31">
        <v>35706</v>
      </c>
      <c r="D711" s="32" t="s">
        <v>64</v>
      </c>
      <c r="E711" s="33">
        <v>2.34</v>
      </c>
      <c r="F711" s="33"/>
      <c r="G711" s="32"/>
      <c r="H711" s="34"/>
      <c r="I711" s="35">
        <v>0.4</v>
      </c>
      <c r="J711" s="42">
        <f t="shared" si="39"/>
        <v>0.93599999999999994</v>
      </c>
      <c r="K711" s="35">
        <v>1</v>
      </c>
      <c r="L711" s="34">
        <f t="shared" si="40"/>
        <v>2.34</v>
      </c>
      <c r="M711" s="32">
        <v>2</v>
      </c>
      <c r="N711" s="34">
        <f t="shared" si="32"/>
        <v>1.4039999999999999</v>
      </c>
      <c r="O711" s="63">
        <f>+N711*M711*1490000</f>
        <v>4183919.9999999995</v>
      </c>
      <c r="P711" s="52">
        <v>2022</v>
      </c>
      <c r="Q711" s="132" t="s">
        <v>43</v>
      </c>
      <c r="R711" s="32" t="s">
        <v>71</v>
      </c>
    </row>
    <row r="712" spans="1:18" s="83" customFormat="1" ht="25.5" x14ac:dyDescent="0.25">
      <c r="A712" s="128"/>
      <c r="B712" s="17" t="s">
        <v>70</v>
      </c>
      <c r="C712" s="18">
        <v>35706</v>
      </c>
      <c r="D712" s="19" t="s">
        <v>64</v>
      </c>
      <c r="E712" s="20">
        <v>2.34</v>
      </c>
      <c r="F712" s="20"/>
      <c r="G712" s="19"/>
      <c r="H712" s="21"/>
      <c r="I712" s="22">
        <v>0.4</v>
      </c>
      <c r="J712" s="23">
        <f t="shared" si="39"/>
        <v>0.93599999999999994</v>
      </c>
      <c r="K712" s="29">
        <v>1</v>
      </c>
      <c r="L712" s="28">
        <f t="shared" si="40"/>
        <v>2.34</v>
      </c>
      <c r="M712" s="19">
        <v>10</v>
      </c>
      <c r="N712" s="28">
        <f t="shared" si="32"/>
        <v>1.4039999999999999</v>
      </c>
      <c r="O712" s="64">
        <f>+N712*M712*1490000</f>
        <v>20919600</v>
      </c>
      <c r="P712" s="53">
        <v>2022</v>
      </c>
      <c r="Q712" s="129" t="s">
        <v>72</v>
      </c>
      <c r="R712" s="24" t="s">
        <v>467</v>
      </c>
    </row>
    <row r="713" spans="1:18" s="83" customFormat="1" ht="25.5" x14ac:dyDescent="0.25">
      <c r="A713" s="128"/>
      <c r="B713" s="25" t="s">
        <v>70</v>
      </c>
      <c r="C713" s="26">
        <v>35706</v>
      </c>
      <c r="D713" s="24" t="s">
        <v>64</v>
      </c>
      <c r="E713" s="27">
        <v>2.34</v>
      </c>
      <c r="F713" s="27"/>
      <c r="G713" s="24"/>
      <c r="H713" s="28"/>
      <c r="I713" s="29">
        <v>0.4</v>
      </c>
      <c r="J713" s="130">
        <f>I713*(E713+F713+H713)</f>
        <v>0.93599999999999994</v>
      </c>
      <c r="K713" s="29">
        <v>1</v>
      </c>
      <c r="L713" s="28">
        <f>K713*(E713+F713+H713)</f>
        <v>2.34</v>
      </c>
      <c r="M713" s="24">
        <v>6</v>
      </c>
      <c r="N713" s="28">
        <f>+L713-J713</f>
        <v>1.4039999999999999</v>
      </c>
      <c r="O713" s="64">
        <f>+M713*N713*1490000</f>
        <v>12551760</v>
      </c>
      <c r="P713" s="53">
        <v>2023</v>
      </c>
      <c r="Q713" s="67" t="s">
        <v>72</v>
      </c>
      <c r="R713" s="24" t="s">
        <v>39</v>
      </c>
    </row>
    <row r="714" spans="1:18" s="83" customFormat="1" ht="25.5" x14ac:dyDescent="0.25">
      <c r="A714" s="128"/>
      <c r="B714" s="25" t="s">
        <v>70</v>
      </c>
      <c r="C714" s="26">
        <v>35706</v>
      </c>
      <c r="D714" s="24" t="s">
        <v>64</v>
      </c>
      <c r="E714" s="27">
        <v>2.34</v>
      </c>
      <c r="F714" s="27"/>
      <c r="G714" s="24"/>
      <c r="H714" s="28"/>
      <c r="I714" s="29">
        <v>0.4</v>
      </c>
      <c r="J714" s="130">
        <f>I714*(E714+F714+H714)</f>
        <v>0.93599999999999994</v>
      </c>
      <c r="K714" s="29">
        <v>1</v>
      </c>
      <c r="L714" s="28">
        <f>K714*(E714+F714+H714)</f>
        <v>2.34</v>
      </c>
      <c r="M714" s="24">
        <v>5</v>
      </c>
      <c r="N714" s="28">
        <f>+L714-J714</f>
        <v>1.4039999999999999</v>
      </c>
      <c r="O714" s="64">
        <f>+M714*N714*1800000</f>
        <v>12636000</v>
      </c>
      <c r="P714" s="53">
        <v>2023</v>
      </c>
      <c r="Q714" s="67" t="s">
        <v>72</v>
      </c>
      <c r="R714" s="24" t="s">
        <v>73</v>
      </c>
    </row>
    <row r="715" spans="1:18" s="83" customFormat="1" ht="25.5" x14ac:dyDescent="0.25">
      <c r="A715" s="128"/>
      <c r="B715" s="25" t="s">
        <v>70</v>
      </c>
      <c r="C715" s="26">
        <v>35706</v>
      </c>
      <c r="D715" s="24" t="s">
        <v>64</v>
      </c>
      <c r="E715" s="27">
        <v>2.67</v>
      </c>
      <c r="F715" s="27"/>
      <c r="G715" s="24"/>
      <c r="H715" s="28"/>
      <c r="I715" s="29">
        <v>0.4</v>
      </c>
      <c r="J715" s="130">
        <f>I715*(E715+F715+H715)</f>
        <v>1.0680000000000001</v>
      </c>
      <c r="K715" s="29">
        <v>1</v>
      </c>
      <c r="L715" s="28">
        <f>K715*(E715+F715+H715)</f>
        <v>2.67</v>
      </c>
      <c r="M715" s="24">
        <v>1</v>
      </c>
      <c r="N715" s="28">
        <f>+L715-J715</f>
        <v>1.6019999999999999</v>
      </c>
      <c r="O715" s="64">
        <f>+M715*N715*1800000</f>
        <v>2883599.9999999995</v>
      </c>
      <c r="P715" s="53">
        <v>2023</v>
      </c>
      <c r="Q715" s="67" t="s">
        <v>72</v>
      </c>
      <c r="R715" s="24" t="s">
        <v>74</v>
      </c>
    </row>
    <row r="716" spans="1:18" s="138" customFormat="1" ht="27" x14ac:dyDescent="0.25">
      <c r="A716" s="134"/>
      <c r="B716" s="43" t="s">
        <v>75</v>
      </c>
      <c r="C716" s="44"/>
      <c r="D716" s="47"/>
      <c r="E716" s="46"/>
      <c r="F716" s="46"/>
      <c r="G716" s="47"/>
      <c r="H716" s="45"/>
      <c r="I716" s="49"/>
      <c r="J716" s="50"/>
      <c r="K716" s="41"/>
      <c r="L716" s="40"/>
      <c r="M716" s="47">
        <f>SUM(M711:M715)</f>
        <v>24</v>
      </c>
      <c r="N716" s="40"/>
      <c r="O716" s="135">
        <f>SUM(O711:O715)</f>
        <v>53174880</v>
      </c>
      <c r="P716" s="136"/>
      <c r="Q716" s="140"/>
      <c r="R716" s="38"/>
    </row>
    <row r="717" spans="1:18" s="133" customFormat="1" ht="25.5" x14ac:dyDescent="0.25">
      <c r="A717" s="131">
        <v>136</v>
      </c>
      <c r="B717" s="30" t="s">
        <v>468</v>
      </c>
      <c r="C717" s="55">
        <v>33948</v>
      </c>
      <c r="D717" s="32" t="s">
        <v>24</v>
      </c>
      <c r="E717" s="33">
        <v>2.46</v>
      </c>
      <c r="F717" s="33"/>
      <c r="G717" s="32"/>
      <c r="H717" s="34"/>
      <c r="I717" s="35">
        <v>0.4</v>
      </c>
      <c r="J717" s="42">
        <f t="shared" si="39"/>
        <v>0.98399999999999999</v>
      </c>
      <c r="K717" s="35">
        <v>1</v>
      </c>
      <c r="L717" s="34">
        <f t="shared" si="40"/>
        <v>2.46</v>
      </c>
      <c r="M717" s="32">
        <v>6</v>
      </c>
      <c r="N717" s="34">
        <f t="shared" si="32"/>
        <v>1.476</v>
      </c>
      <c r="O717" s="63">
        <f>+N717*M717*1490000</f>
        <v>13195440</v>
      </c>
      <c r="P717" s="52">
        <v>2022</v>
      </c>
      <c r="Q717" s="132" t="s">
        <v>72</v>
      </c>
      <c r="R717" s="32" t="s">
        <v>50</v>
      </c>
    </row>
    <row r="718" spans="1:18" s="133" customFormat="1" ht="25.5" x14ac:dyDescent="0.25">
      <c r="A718" s="131"/>
      <c r="B718" s="30" t="s">
        <v>468</v>
      </c>
      <c r="C718" s="55">
        <v>33948</v>
      </c>
      <c r="D718" s="32" t="s">
        <v>24</v>
      </c>
      <c r="E718" s="33">
        <v>2.72</v>
      </c>
      <c r="F718" s="33"/>
      <c r="G718" s="32"/>
      <c r="H718" s="34"/>
      <c r="I718" s="35">
        <v>0.4</v>
      </c>
      <c r="J718" s="42">
        <f t="shared" si="39"/>
        <v>1.0880000000000001</v>
      </c>
      <c r="K718" s="35">
        <v>1</v>
      </c>
      <c r="L718" s="34">
        <f t="shared" si="40"/>
        <v>2.72</v>
      </c>
      <c r="M718" s="32">
        <v>6</v>
      </c>
      <c r="N718" s="34">
        <f t="shared" si="32"/>
        <v>1.6320000000000001</v>
      </c>
      <c r="O718" s="63">
        <f>+N718*M718*1490000</f>
        <v>14590080.000000002</v>
      </c>
      <c r="P718" s="52">
        <v>2022</v>
      </c>
      <c r="Q718" s="132" t="s">
        <v>72</v>
      </c>
      <c r="R718" s="32" t="s">
        <v>38</v>
      </c>
    </row>
    <row r="719" spans="1:18" s="83" customFormat="1" ht="25.5" x14ac:dyDescent="0.25">
      <c r="A719" s="128"/>
      <c r="B719" s="25" t="s">
        <v>468</v>
      </c>
      <c r="C719" s="56">
        <v>33948</v>
      </c>
      <c r="D719" s="24" t="s">
        <v>24</v>
      </c>
      <c r="E719" s="27">
        <v>2.72</v>
      </c>
      <c r="F719" s="27"/>
      <c r="G719" s="24"/>
      <c r="H719" s="28"/>
      <c r="I719" s="29">
        <v>0.4</v>
      </c>
      <c r="J719" s="130">
        <f>I719*(E719+F719+H719)</f>
        <v>1.0880000000000001</v>
      </c>
      <c r="K719" s="29">
        <v>1</v>
      </c>
      <c r="L719" s="28">
        <f>K719*(E719+F719+H719)</f>
        <v>2.72</v>
      </c>
      <c r="M719" s="24">
        <v>2</v>
      </c>
      <c r="N719" s="28">
        <f>+L719-J719</f>
        <v>1.6320000000000001</v>
      </c>
      <c r="O719" s="64">
        <f>+M719*N719*1490000</f>
        <v>4863360</v>
      </c>
      <c r="P719" s="53">
        <v>2023</v>
      </c>
      <c r="Q719" s="67" t="s">
        <v>72</v>
      </c>
      <c r="R719" s="24" t="s">
        <v>469</v>
      </c>
    </row>
    <row r="720" spans="1:18" s="83" customFormat="1" ht="25.5" x14ac:dyDescent="0.25">
      <c r="A720" s="128"/>
      <c r="B720" s="25" t="s">
        <v>468</v>
      </c>
      <c r="C720" s="56">
        <v>33948</v>
      </c>
      <c r="D720" s="24" t="s">
        <v>24</v>
      </c>
      <c r="E720" s="27">
        <v>2.72</v>
      </c>
      <c r="F720" s="27"/>
      <c r="G720" s="24"/>
      <c r="H720" s="28"/>
      <c r="I720" s="29">
        <v>0.4</v>
      </c>
      <c r="J720" s="130">
        <f>I720*(E720+F720+H720)</f>
        <v>1.0880000000000001</v>
      </c>
      <c r="K720" s="29">
        <v>1</v>
      </c>
      <c r="L720" s="28">
        <f>K720*(E720+F720+H720)</f>
        <v>2.72</v>
      </c>
      <c r="M720" s="24">
        <v>4</v>
      </c>
      <c r="N720" s="28">
        <f>+L720-J720</f>
        <v>1.6320000000000001</v>
      </c>
      <c r="O720" s="64">
        <f>+M720*N720*1800000</f>
        <v>11750400</v>
      </c>
      <c r="P720" s="53">
        <v>2023</v>
      </c>
      <c r="Q720" s="67" t="s">
        <v>72</v>
      </c>
      <c r="R720" s="24" t="s">
        <v>470</v>
      </c>
    </row>
    <row r="721" spans="1:18" s="138" customFormat="1" ht="27" x14ac:dyDescent="0.25">
      <c r="A721" s="134"/>
      <c r="B721" s="43" t="s">
        <v>471</v>
      </c>
      <c r="C721" s="57"/>
      <c r="D721" s="47"/>
      <c r="E721" s="46"/>
      <c r="F721" s="46"/>
      <c r="G721" s="47"/>
      <c r="H721" s="45"/>
      <c r="I721" s="49"/>
      <c r="J721" s="50"/>
      <c r="K721" s="41"/>
      <c r="L721" s="40"/>
      <c r="M721" s="47">
        <f>SUM(M717:M720)</f>
        <v>18</v>
      </c>
      <c r="N721" s="40"/>
      <c r="O721" s="135">
        <f>SUM(O717:O720)</f>
        <v>44399280</v>
      </c>
      <c r="P721" s="136"/>
      <c r="Q721" s="140"/>
      <c r="R721" s="38"/>
    </row>
    <row r="722" spans="1:18" s="133" customFormat="1" ht="25.5" x14ac:dyDescent="0.25">
      <c r="A722" s="131">
        <v>137</v>
      </c>
      <c r="B722" s="30" t="s">
        <v>472</v>
      </c>
      <c r="C722" s="31">
        <v>30989</v>
      </c>
      <c r="D722" s="52" t="s">
        <v>24</v>
      </c>
      <c r="E722" s="33">
        <v>3.26</v>
      </c>
      <c r="F722" s="33"/>
      <c r="G722" s="32"/>
      <c r="H722" s="34"/>
      <c r="I722" s="35">
        <v>0.4</v>
      </c>
      <c r="J722" s="42">
        <f t="shared" si="39"/>
        <v>1.304</v>
      </c>
      <c r="K722" s="35">
        <v>1</v>
      </c>
      <c r="L722" s="34">
        <f t="shared" si="40"/>
        <v>3.26</v>
      </c>
      <c r="M722" s="32">
        <v>6</v>
      </c>
      <c r="N722" s="34">
        <f t="shared" si="32"/>
        <v>1.9559999999999997</v>
      </c>
      <c r="O722" s="63">
        <f>+N722*M722*1490000</f>
        <v>17486640</v>
      </c>
      <c r="P722" s="52">
        <v>2022</v>
      </c>
      <c r="Q722" s="132" t="s">
        <v>72</v>
      </c>
      <c r="R722" s="32" t="s">
        <v>50</v>
      </c>
    </row>
    <row r="723" spans="1:18" s="133" customFormat="1" ht="38.25" x14ac:dyDescent="0.25">
      <c r="A723" s="131"/>
      <c r="B723" s="30" t="s">
        <v>472</v>
      </c>
      <c r="C723" s="31">
        <v>30989</v>
      </c>
      <c r="D723" s="52" t="s">
        <v>24</v>
      </c>
      <c r="E723" s="33">
        <v>3.34</v>
      </c>
      <c r="F723" s="33"/>
      <c r="G723" s="32"/>
      <c r="H723" s="34"/>
      <c r="I723" s="35">
        <v>0.4</v>
      </c>
      <c r="J723" s="42">
        <f t="shared" si="39"/>
        <v>1.3360000000000001</v>
      </c>
      <c r="K723" s="35">
        <v>1</v>
      </c>
      <c r="L723" s="34">
        <f t="shared" si="40"/>
        <v>3.34</v>
      </c>
      <c r="M723" s="32">
        <v>1</v>
      </c>
      <c r="N723" s="34">
        <f t="shared" ref="N723" si="41">+L723-J723</f>
        <v>2.0039999999999996</v>
      </c>
      <c r="O723" s="63">
        <f>+N723*M723*1490000</f>
        <v>2985959.9999999995</v>
      </c>
      <c r="P723" s="52">
        <v>2022</v>
      </c>
      <c r="Q723" s="132" t="s">
        <v>72</v>
      </c>
      <c r="R723" s="32" t="s">
        <v>473</v>
      </c>
    </row>
    <row r="724" spans="1:18" s="83" customFormat="1" ht="25.5" x14ac:dyDescent="0.25">
      <c r="A724" s="128"/>
      <c r="B724" s="25" t="s">
        <v>472</v>
      </c>
      <c r="C724" s="26">
        <v>30989</v>
      </c>
      <c r="D724" s="53" t="s">
        <v>24</v>
      </c>
      <c r="E724" s="27">
        <v>3.34</v>
      </c>
      <c r="F724" s="27"/>
      <c r="G724" s="24"/>
      <c r="H724" s="28"/>
      <c r="I724" s="29">
        <v>0.4</v>
      </c>
      <c r="J724" s="130">
        <f>I724*(E724+F724+H724)</f>
        <v>1.3360000000000001</v>
      </c>
      <c r="K724" s="29">
        <v>1</v>
      </c>
      <c r="L724" s="28">
        <f>K724*(E724+F724+H724)</f>
        <v>3.34</v>
      </c>
      <c r="M724" s="24">
        <v>5</v>
      </c>
      <c r="N724" s="28">
        <f>+L724-J724</f>
        <v>2.0039999999999996</v>
      </c>
      <c r="O724" s="64">
        <f>+M724*N724*1490000</f>
        <v>14929799.999999996</v>
      </c>
      <c r="P724" s="53">
        <v>2023</v>
      </c>
      <c r="Q724" s="67" t="s">
        <v>72</v>
      </c>
      <c r="R724" s="24" t="s">
        <v>474</v>
      </c>
    </row>
    <row r="725" spans="1:18" s="83" customFormat="1" x14ac:dyDescent="0.25">
      <c r="A725" s="128"/>
      <c r="B725" s="25" t="s">
        <v>472</v>
      </c>
      <c r="C725" s="26">
        <v>30989</v>
      </c>
      <c r="D725" s="53" t="s">
        <v>24</v>
      </c>
      <c r="E725" s="27">
        <v>3.34</v>
      </c>
      <c r="F725" s="27"/>
      <c r="G725" s="24"/>
      <c r="H725" s="28"/>
      <c r="I725" s="29">
        <v>0.4</v>
      </c>
      <c r="J725" s="130">
        <f>I725*(E725+F725+H725)</f>
        <v>1.3360000000000001</v>
      </c>
      <c r="K725" s="29">
        <v>1</v>
      </c>
      <c r="L725" s="28">
        <f>K725*(E725+F725+H725)</f>
        <v>3.34</v>
      </c>
      <c r="M725" s="24">
        <v>6</v>
      </c>
      <c r="N725" s="28">
        <f>+L725-J725</f>
        <v>2.0039999999999996</v>
      </c>
      <c r="O725" s="64">
        <f>+M725*N725*1800000</f>
        <v>21643199.999999996</v>
      </c>
      <c r="P725" s="53">
        <v>2023</v>
      </c>
      <c r="Q725" s="67" t="s">
        <v>72</v>
      </c>
      <c r="R725" s="24" t="s">
        <v>27</v>
      </c>
    </row>
    <row r="726" spans="1:18" s="138" customFormat="1" ht="27" x14ac:dyDescent="0.25">
      <c r="A726" s="134"/>
      <c r="B726" s="43" t="s">
        <v>475</v>
      </c>
      <c r="C726" s="44"/>
      <c r="D726" s="54"/>
      <c r="E726" s="46"/>
      <c r="F726" s="46"/>
      <c r="G726" s="47"/>
      <c r="H726" s="45"/>
      <c r="I726" s="49"/>
      <c r="J726" s="50"/>
      <c r="K726" s="41"/>
      <c r="L726" s="40"/>
      <c r="M726" s="47">
        <f>SUM(M722:M725)</f>
        <v>18</v>
      </c>
      <c r="N726" s="40"/>
      <c r="O726" s="135">
        <f>SUM(O722:O725)</f>
        <v>57045600</v>
      </c>
      <c r="P726" s="136"/>
      <c r="Q726" s="140"/>
      <c r="R726" s="38"/>
    </row>
    <row r="727" spans="1:18" s="83" customFormat="1" x14ac:dyDescent="0.25">
      <c r="A727" s="128">
        <v>138</v>
      </c>
      <c r="B727" s="17" t="s">
        <v>476</v>
      </c>
      <c r="C727" s="18">
        <v>30403</v>
      </c>
      <c r="D727" s="51" t="s">
        <v>24</v>
      </c>
      <c r="E727" s="20">
        <v>3.26</v>
      </c>
      <c r="F727" s="20"/>
      <c r="G727" s="19"/>
      <c r="H727" s="21"/>
      <c r="I727" s="22">
        <v>0.4</v>
      </c>
      <c r="J727" s="23">
        <f t="shared" si="39"/>
        <v>1.304</v>
      </c>
      <c r="K727" s="29">
        <v>1</v>
      </c>
      <c r="L727" s="28">
        <f t="shared" si="40"/>
        <v>3.26</v>
      </c>
      <c r="M727" s="19">
        <v>5</v>
      </c>
      <c r="N727" s="28">
        <f t="shared" ref="N727:N1044" si="42">+L727-J727</f>
        <v>1.9559999999999997</v>
      </c>
      <c r="O727" s="64">
        <f>+N727*M727*1490000</f>
        <v>14572199.999999998</v>
      </c>
      <c r="P727" s="53">
        <v>2022</v>
      </c>
      <c r="Q727" s="129" t="s">
        <v>72</v>
      </c>
      <c r="R727" s="24"/>
    </row>
    <row r="728" spans="1:18" s="133" customFormat="1" ht="25.5" x14ac:dyDescent="0.25">
      <c r="A728" s="131"/>
      <c r="B728" s="30" t="s">
        <v>476</v>
      </c>
      <c r="C728" s="31">
        <v>30403</v>
      </c>
      <c r="D728" s="52" t="s">
        <v>24</v>
      </c>
      <c r="E728" s="33">
        <v>3.26</v>
      </c>
      <c r="F728" s="33">
        <v>0.4</v>
      </c>
      <c r="G728" s="32"/>
      <c r="H728" s="34"/>
      <c r="I728" s="35">
        <v>0.4</v>
      </c>
      <c r="J728" s="42">
        <f t="shared" si="39"/>
        <v>1.464</v>
      </c>
      <c r="K728" s="35">
        <v>1</v>
      </c>
      <c r="L728" s="34">
        <f t="shared" si="40"/>
        <v>3.6599999999999997</v>
      </c>
      <c r="M728" s="32">
        <v>1</v>
      </c>
      <c r="N728" s="34">
        <f t="shared" si="42"/>
        <v>2.1959999999999997</v>
      </c>
      <c r="O728" s="63">
        <f>+N728*M728*1490000</f>
        <v>3272039.9999999995</v>
      </c>
      <c r="P728" s="53">
        <v>2022</v>
      </c>
      <c r="Q728" s="132" t="s">
        <v>72</v>
      </c>
      <c r="R728" s="32" t="s">
        <v>477</v>
      </c>
    </row>
    <row r="729" spans="1:18" s="133" customFormat="1" ht="25.5" x14ac:dyDescent="0.25">
      <c r="A729" s="131"/>
      <c r="B729" s="30" t="s">
        <v>476</v>
      </c>
      <c r="C729" s="31">
        <v>30403</v>
      </c>
      <c r="D729" s="52" t="s">
        <v>24</v>
      </c>
      <c r="E729" s="33">
        <v>3.34</v>
      </c>
      <c r="F729" s="33">
        <v>0.4</v>
      </c>
      <c r="G729" s="32"/>
      <c r="H729" s="34"/>
      <c r="I729" s="35">
        <v>0.4</v>
      </c>
      <c r="J729" s="42">
        <f t="shared" si="39"/>
        <v>1.496</v>
      </c>
      <c r="K729" s="35">
        <v>1</v>
      </c>
      <c r="L729" s="34">
        <f t="shared" si="40"/>
        <v>3.7399999999999998</v>
      </c>
      <c r="M729" s="32">
        <v>6</v>
      </c>
      <c r="N729" s="34">
        <f t="shared" si="42"/>
        <v>2.2439999999999998</v>
      </c>
      <c r="O729" s="63">
        <f>+N729*M729*1490000</f>
        <v>20061359.999999996</v>
      </c>
      <c r="P729" s="53">
        <v>2022</v>
      </c>
      <c r="Q729" s="132" t="s">
        <v>72</v>
      </c>
      <c r="R729" s="32" t="s">
        <v>38</v>
      </c>
    </row>
    <row r="730" spans="1:18" s="83" customFormat="1" ht="14.25" customHeight="1" x14ac:dyDescent="0.25">
      <c r="A730" s="128"/>
      <c r="B730" s="25" t="s">
        <v>476</v>
      </c>
      <c r="C730" s="26">
        <v>30403</v>
      </c>
      <c r="D730" s="53" t="s">
        <v>24</v>
      </c>
      <c r="E730" s="27">
        <v>3.34</v>
      </c>
      <c r="F730" s="27">
        <v>0.4</v>
      </c>
      <c r="G730" s="24"/>
      <c r="H730" s="28"/>
      <c r="I730" s="29">
        <v>0.4</v>
      </c>
      <c r="J730" s="130">
        <f>I730*(E730+F730+H730)</f>
        <v>1.496</v>
      </c>
      <c r="K730" s="29">
        <v>1</v>
      </c>
      <c r="L730" s="28">
        <f>K730*(E730+F730+H730)</f>
        <v>3.7399999999999998</v>
      </c>
      <c r="M730" s="24">
        <v>6</v>
      </c>
      <c r="N730" s="28">
        <f>+L730-J730</f>
        <v>2.2439999999999998</v>
      </c>
      <c r="O730" s="64">
        <f>+M730*N730*1490000</f>
        <v>20061359.999999996</v>
      </c>
      <c r="P730" s="53">
        <v>2023</v>
      </c>
      <c r="Q730" s="67" t="s">
        <v>72</v>
      </c>
      <c r="R730" s="24" t="s">
        <v>39</v>
      </c>
    </row>
    <row r="731" spans="1:18" s="83" customFormat="1" ht="14.25" customHeight="1" x14ac:dyDescent="0.25">
      <c r="A731" s="128"/>
      <c r="B731" s="25" t="s">
        <v>476</v>
      </c>
      <c r="C731" s="26">
        <v>30403</v>
      </c>
      <c r="D731" s="53" t="s">
        <v>24</v>
      </c>
      <c r="E731" s="27">
        <v>3.34</v>
      </c>
      <c r="F731" s="27">
        <v>0.4</v>
      </c>
      <c r="G731" s="24"/>
      <c r="H731" s="28"/>
      <c r="I731" s="29">
        <v>0.4</v>
      </c>
      <c r="J731" s="130">
        <f>I731*(E731+F731+H731)</f>
        <v>1.496</v>
      </c>
      <c r="K731" s="29">
        <v>1</v>
      </c>
      <c r="L731" s="28">
        <f>K731*(E731+F731+H731)</f>
        <v>3.7399999999999998</v>
      </c>
      <c r="M731" s="24">
        <v>6</v>
      </c>
      <c r="N731" s="28">
        <f>+L731-J731</f>
        <v>2.2439999999999998</v>
      </c>
      <c r="O731" s="64">
        <f>+M731*N731*1800000</f>
        <v>24235199.999999996</v>
      </c>
      <c r="P731" s="53">
        <v>2023</v>
      </c>
      <c r="Q731" s="67" t="s">
        <v>72</v>
      </c>
      <c r="R731" s="24" t="s">
        <v>27</v>
      </c>
    </row>
    <row r="732" spans="1:18" s="138" customFormat="1" ht="27" x14ac:dyDescent="0.25">
      <c r="A732" s="134"/>
      <c r="B732" s="43" t="s">
        <v>478</v>
      </c>
      <c r="C732" s="44"/>
      <c r="D732" s="54"/>
      <c r="E732" s="46"/>
      <c r="F732" s="46"/>
      <c r="G732" s="47"/>
      <c r="H732" s="45"/>
      <c r="I732" s="49"/>
      <c r="J732" s="50"/>
      <c r="K732" s="41"/>
      <c r="L732" s="40"/>
      <c r="M732" s="47">
        <f>SUM(M727:M731)</f>
        <v>24</v>
      </c>
      <c r="N732" s="40"/>
      <c r="O732" s="135">
        <f>SUM(O727:O731)</f>
        <v>82202159.999999985</v>
      </c>
      <c r="P732" s="136"/>
      <c r="Q732" s="140"/>
      <c r="R732" s="38"/>
    </row>
    <row r="733" spans="1:18" s="83" customFormat="1" ht="18" customHeight="1" x14ac:dyDescent="0.25">
      <c r="A733" s="128">
        <v>139</v>
      </c>
      <c r="B733" s="17" t="s">
        <v>479</v>
      </c>
      <c r="C733" s="18">
        <v>30125</v>
      </c>
      <c r="D733" s="51" t="s">
        <v>24</v>
      </c>
      <c r="E733" s="20">
        <v>3.26</v>
      </c>
      <c r="F733" s="20"/>
      <c r="G733" s="19"/>
      <c r="H733" s="21"/>
      <c r="I733" s="22">
        <v>0.4</v>
      </c>
      <c r="J733" s="23">
        <f t="shared" si="39"/>
        <v>1.304</v>
      </c>
      <c r="K733" s="29">
        <v>1</v>
      </c>
      <c r="L733" s="28">
        <f t="shared" si="40"/>
        <v>3.26</v>
      </c>
      <c r="M733" s="19">
        <v>6</v>
      </c>
      <c r="N733" s="28">
        <f t="shared" si="42"/>
        <v>1.9559999999999997</v>
      </c>
      <c r="O733" s="64">
        <f>+N733*M733*1490000</f>
        <v>17486640</v>
      </c>
      <c r="P733" s="53">
        <v>2022</v>
      </c>
      <c r="Q733" s="129" t="s">
        <v>72</v>
      </c>
      <c r="R733" s="24"/>
    </row>
    <row r="734" spans="1:18" s="133" customFormat="1" ht="38.25" x14ac:dyDescent="0.25">
      <c r="A734" s="131"/>
      <c r="B734" s="30" t="s">
        <v>479</v>
      </c>
      <c r="C734" s="31">
        <v>30125</v>
      </c>
      <c r="D734" s="52" t="s">
        <v>24</v>
      </c>
      <c r="E734" s="33">
        <v>3.34</v>
      </c>
      <c r="F734" s="33"/>
      <c r="G734" s="32"/>
      <c r="H734" s="34"/>
      <c r="I734" s="35">
        <v>0.4</v>
      </c>
      <c r="J734" s="42">
        <f t="shared" si="39"/>
        <v>1.3360000000000001</v>
      </c>
      <c r="K734" s="35">
        <v>1</v>
      </c>
      <c r="L734" s="34">
        <f t="shared" si="40"/>
        <v>3.34</v>
      </c>
      <c r="M734" s="32">
        <v>5</v>
      </c>
      <c r="N734" s="34">
        <f t="shared" si="42"/>
        <v>2.0039999999999996</v>
      </c>
      <c r="O734" s="63">
        <f>+N734*M734*1490000</f>
        <v>14929799.999999996</v>
      </c>
      <c r="P734" s="53">
        <v>2022</v>
      </c>
      <c r="Q734" s="132" t="s">
        <v>72</v>
      </c>
      <c r="R734" s="32" t="s">
        <v>480</v>
      </c>
    </row>
    <row r="735" spans="1:18" s="83" customFormat="1" x14ac:dyDescent="0.25">
      <c r="A735" s="128"/>
      <c r="B735" s="25" t="s">
        <v>479</v>
      </c>
      <c r="C735" s="26">
        <v>30125</v>
      </c>
      <c r="D735" s="53" t="s">
        <v>24</v>
      </c>
      <c r="E735" s="27">
        <v>3.34</v>
      </c>
      <c r="F735" s="27"/>
      <c r="G735" s="24"/>
      <c r="H735" s="28"/>
      <c r="I735" s="29">
        <v>0.4</v>
      </c>
      <c r="J735" s="130">
        <f>I735*(E735+F735+H735)</f>
        <v>1.3360000000000001</v>
      </c>
      <c r="K735" s="29">
        <v>1</v>
      </c>
      <c r="L735" s="28">
        <f>K735*(E735+F735+H735)</f>
        <v>3.34</v>
      </c>
      <c r="M735" s="24">
        <v>6</v>
      </c>
      <c r="N735" s="28">
        <f>+L735-J735</f>
        <v>2.0039999999999996</v>
      </c>
      <c r="O735" s="64">
        <f>+M735*N735*1490000</f>
        <v>17915759.999999996</v>
      </c>
      <c r="P735" s="53">
        <v>2023</v>
      </c>
      <c r="Q735" s="67" t="s">
        <v>72</v>
      </c>
      <c r="R735" s="24" t="s">
        <v>39</v>
      </c>
    </row>
    <row r="736" spans="1:18" s="83" customFormat="1" x14ac:dyDescent="0.25">
      <c r="A736" s="128"/>
      <c r="B736" s="25" t="s">
        <v>479</v>
      </c>
      <c r="C736" s="26">
        <v>30125</v>
      </c>
      <c r="D736" s="53" t="s">
        <v>24</v>
      </c>
      <c r="E736" s="27">
        <v>3.34</v>
      </c>
      <c r="F736" s="27"/>
      <c r="G736" s="24"/>
      <c r="H736" s="28"/>
      <c r="I736" s="29">
        <v>0.4</v>
      </c>
      <c r="J736" s="130">
        <f>I736*(E736+F736+H736)</f>
        <v>1.3360000000000001</v>
      </c>
      <c r="K736" s="29">
        <v>1</v>
      </c>
      <c r="L736" s="28">
        <f>K736*(E736+F736+H736)</f>
        <v>3.34</v>
      </c>
      <c r="M736" s="24">
        <v>6</v>
      </c>
      <c r="N736" s="28">
        <f>+L736-J736</f>
        <v>2.0039999999999996</v>
      </c>
      <c r="O736" s="64">
        <f>+M736*N736*1800000</f>
        <v>21643199.999999996</v>
      </c>
      <c r="P736" s="53">
        <v>2023</v>
      </c>
      <c r="Q736" s="67" t="s">
        <v>72</v>
      </c>
      <c r="R736" s="24" t="s">
        <v>27</v>
      </c>
    </row>
    <row r="737" spans="1:18" s="138" customFormat="1" ht="27" x14ac:dyDescent="0.25">
      <c r="A737" s="134"/>
      <c r="B737" s="43" t="s">
        <v>481</v>
      </c>
      <c r="C737" s="44"/>
      <c r="D737" s="54"/>
      <c r="E737" s="46"/>
      <c r="F737" s="46"/>
      <c r="G737" s="47"/>
      <c r="H737" s="45"/>
      <c r="I737" s="49"/>
      <c r="J737" s="50"/>
      <c r="K737" s="41"/>
      <c r="L737" s="40"/>
      <c r="M737" s="47">
        <f>SUM(M733:M736)</f>
        <v>23</v>
      </c>
      <c r="N737" s="40"/>
      <c r="O737" s="135">
        <f>SUM(O733:O736)</f>
        <v>71975399.999999985</v>
      </c>
      <c r="P737" s="136"/>
      <c r="Q737" s="140"/>
      <c r="R737" s="38"/>
    </row>
    <row r="738" spans="1:18" s="83" customFormat="1" ht="38.25" x14ac:dyDescent="0.25">
      <c r="A738" s="128">
        <v>140</v>
      </c>
      <c r="B738" s="17" t="s">
        <v>482</v>
      </c>
      <c r="C738" s="18">
        <v>28041</v>
      </c>
      <c r="D738" s="21" t="s">
        <v>102</v>
      </c>
      <c r="E738" s="20">
        <v>3.99</v>
      </c>
      <c r="F738" s="20">
        <v>0.4</v>
      </c>
      <c r="G738" s="19"/>
      <c r="H738" s="21"/>
      <c r="I738" s="22">
        <v>0.4</v>
      </c>
      <c r="J738" s="23">
        <f t="shared" si="39"/>
        <v>1.7560000000000002</v>
      </c>
      <c r="K738" s="29">
        <v>1</v>
      </c>
      <c r="L738" s="28">
        <f t="shared" si="40"/>
        <v>4.3900000000000006</v>
      </c>
      <c r="M738" s="19">
        <v>11</v>
      </c>
      <c r="N738" s="28">
        <f t="shared" si="42"/>
        <v>2.6340000000000003</v>
      </c>
      <c r="O738" s="64">
        <f>+N738*M738*1490000</f>
        <v>43171260.000000007</v>
      </c>
      <c r="P738" s="53">
        <v>2022</v>
      </c>
      <c r="Q738" s="129" t="s">
        <v>483</v>
      </c>
      <c r="R738" s="24"/>
    </row>
    <row r="739" spans="1:18" s="133" customFormat="1" ht="38.25" x14ac:dyDescent="0.25">
      <c r="A739" s="131"/>
      <c r="B739" s="30" t="s">
        <v>482</v>
      </c>
      <c r="C739" s="31">
        <v>28041</v>
      </c>
      <c r="D739" s="34" t="s">
        <v>102</v>
      </c>
      <c r="E739" s="33">
        <v>4.4000000000000004</v>
      </c>
      <c r="F739" s="33">
        <v>0.4</v>
      </c>
      <c r="G739" s="32"/>
      <c r="H739" s="34"/>
      <c r="I739" s="35">
        <v>0.4</v>
      </c>
      <c r="J739" s="42">
        <f t="shared" si="39"/>
        <v>1.9200000000000004</v>
      </c>
      <c r="K739" s="35">
        <v>1</v>
      </c>
      <c r="L739" s="34">
        <f t="shared" si="40"/>
        <v>4.8000000000000007</v>
      </c>
      <c r="M739" s="32">
        <v>1</v>
      </c>
      <c r="N739" s="34">
        <f t="shared" si="42"/>
        <v>2.8800000000000003</v>
      </c>
      <c r="O739" s="63">
        <f>+N739*M739*1490000</f>
        <v>4291200.0000000009</v>
      </c>
      <c r="P739" s="53">
        <v>2022</v>
      </c>
      <c r="Q739" s="132" t="s">
        <v>483</v>
      </c>
      <c r="R739" s="32" t="s">
        <v>484</v>
      </c>
    </row>
    <row r="740" spans="1:18" s="139" customFormat="1" ht="38.25" x14ac:dyDescent="0.25">
      <c r="A740" s="141"/>
      <c r="B740" s="17" t="s">
        <v>482</v>
      </c>
      <c r="C740" s="18">
        <v>28041</v>
      </c>
      <c r="D740" s="21" t="s">
        <v>90</v>
      </c>
      <c r="E740" s="20">
        <v>4.4000000000000004</v>
      </c>
      <c r="F740" s="20">
        <v>0.4</v>
      </c>
      <c r="G740" s="19"/>
      <c r="H740" s="21"/>
      <c r="I740" s="22">
        <v>0.4</v>
      </c>
      <c r="J740" s="23">
        <f>I740*(E740+F740+H740)</f>
        <v>1.9200000000000004</v>
      </c>
      <c r="K740" s="22">
        <v>1</v>
      </c>
      <c r="L740" s="21">
        <f>K740*(E740+F740+H740)</f>
        <v>4.8000000000000007</v>
      </c>
      <c r="M740" s="19">
        <v>2</v>
      </c>
      <c r="N740" s="21">
        <f>+L740-J740</f>
        <v>2.8800000000000003</v>
      </c>
      <c r="O740" s="66">
        <f>+M740*N740*1490000</f>
        <v>8582400.0000000019</v>
      </c>
      <c r="P740" s="51">
        <v>2023</v>
      </c>
      <c r="Q740" s="129" t="s">
        <v>483</v>
      </c>
      <c r="R740" s="19" t="s">
        <v>67</v>
      </c>
    </row>
    <row r="741" spans="1:18" s="139" customFormat="1" ht="38.25" x14ac:dyDescent="0.25">
      <c r="A741" s="141"/>
      <c r="B741" s="17" t="s">
        <v>482</v>
      </c>
      <c r="C741" s="18">
        <v>28041</v>
      </c>
      <c r="D741" s="21" t="s">
        <v>90</v>
      </c>
      <c r="E741" s="20">
        <v>4.4000000000000004</v>
      </c>
      <c r="F741" s="20">
        <v>0.5</v>
      </c>
      <c r="G741" s="19"/>
      <c r="H741" s="21"/>
      <c r="I741" s="22">
        <v>0.4</v>
      </c>
      <c r="J741" s="23">
        <f>I741*(E741+F741+H741)</f>
        <v>1.9600000000000002</v>
      </c>
      <c r="K741" s="22">
        <v>1</v>
      </c>
      <c r="L741" s="21">
        <f>K741*(E741+F741+H741)</f>
        <v>4.9000000000000004</v>
      </c>
      <c r="M741" s="19">
        <v>4</v>
      </c>
      <c r="N741" s="21">
        <f>+L741-J741</f>
        <v>2.9400000000000004</v>
      </c>
      <c r="O741" s="66">
        <f>+M741*N741*1490000</f>
        <v>17522400.000000004</v>
      </c>
      <c r="P741" s="51">
        <v>2023</v>
      </c>
      <c r="Q741" s="129" t="s">
        <v>483</v>
      </c>
      <c r="R741" s="19" t="s">
        <v>485</v>
      </c>
    </row>
    <row r="742" spans="1:18" s="139" customFormat="1" ht="38.25" x14ac:dyDescent="0.25">
      <c r="A742" s="141"/>
      <c r="B742" s="17" t="s">
        <v>482</v>
      </c>
      <c r="C742" s="18">
        <v>28041</v>
      </c>
      <c r="D742" s="21" t="s">
        <v>90</v>
      </c>
      <c r="E742" s="20">
        <v>4.4000000000000004</v>
      </c>
      <c r="F742" s="20">
        <v>0.5</v>
      </c>
      <c r="G742" s="19"/>
      <c r="H742" s="21"/>
      <c r="I742" s="22">
        <v>0.4</v>
      </c>
      <c r="J742" s="23">
        <f>I742*(E742+F742+H742)</f>
        <v>1.9600000000000002</v>
      </c>
      <c r="K742" s="22">
        <v>1</v>
      </c>
      <c r="L742" s="21">
        <f>K742*(E742+F742+H742)</f>
        <v>4.9000000000000004</v>
      </c>
      <c r="M742" s="19">
        <v>6</v>
      </c>
      <c r="N742" s="21">
        <f>+L742-J742</f>
        <v>2.9400000000000004</v>
      </c>
      <c r="O742" s="66">
        <f>+M742*N742*1800000</f>
        <v>31752000</v>
      </c>
      <c r="P742" s="51">
        <v>2023</v>
      </c>
      <c r="Q742" s="129" t="s">
        <v>483</v>
      </c>
      <c r="R742" s="19" t="s">
        <v>27</v>
      </c>
    </row>
    <row r="743" spans="1:18" s="138" customFormat="1" ht="27" x14ac:dyDescent="0.25">
      <c r="A743" s="134"/>
      <c r="B743" s="43" t="s">
        <v>486</v>
      </c>
      <c r="C743" s="44"/>
      <c r="D743" s="45"/>
      <c r="E743" s="46"/>
      <c r="F743" s="46"/>
      <c r="G743" s="47"/>
      <c r="H743" s="45"/>
      <c r="I743" s="49"/>
      <c r="J743" s="50"/>
      <c r="K743" s="41"/>
      <c r="L743" s="40"/>
      <c r="M743" s="47">
        <f>SUM(M738:M742)</f>
        <v>24</v>
      </c>
      <c r="N743" s="40"/>
      <c r="O743" s="135">
        <f>SUM(O738:O742)</f>
        <v>105319260.00000001</v>
      </c>
      <c r="P743" s="136"/>
      <c r="Q743" s="140"/>
      <c r="R743" s="38"/>
    </row>
    <row r="744" spans="1:18" s="139" customFormat="1" ht="38.25" x14ac:dyDescent="0.25">
      <c r="A744" s="141">
        <v>141</v>
      </c>
      <c r="B744" s="17" t="s">
        <v>487</v>
      </c>
      <c r="C744" s="58">
        <v>29697</v>
      </c>
      <c r="D744" s="66" t="s">
        <v>102</v>
      </c>
      <c r="E744" s="20">
        <v>3.33</v>
      </c>
      <c r="F744" s="20">
        <v>0.4</v>
      </c>
      <c r="G744" s="19"/>
      <c r="H744" s="21"/>
      <c r="I744" s="22">
        <v>0.4</v>
      </c>
      <c r="J744" s="23">
        <f t="shared" si="39"/>
        <v>1.492</v>
      </c>
      <c r="K744" s="22">
        <v>1</v>
      </c>
      <c r="L744" s="21">
        <f t="shared" si="40"/>
        <v>3.73</v>
      </c>
      <c r="M744" s="19">
        <v>8</v>
      </c>
      <c r="N744" s="21">
        <f t="shared" si="42"/>
        <v>2.238</v>
      </c>
      <c r="O744" s="66">
        <f>+N744*M744*1490000</f>
        <v>26676960</v>
      </c>
      <c r="P744" s="51">
        <v>2022</v>
      </c>
      <c r="Q744" s="129" t="s">
        <v>483</v>
      </c>
      <c r="R744" s="19"/>
    </row>
    <row r="745" spans="1:18" s="133" customFormat="1" ht="38.25" x14ac:dyDescent="0.25">
      <c r="A745" s="131"/>
      <c r="B745" s="30" t="s">
        <v>487</v>
      </c>
      <c r="C745" s="55">
        <v>29697</v>
      </c>
      <c r="D745" s="63" t="s">
        <v>102</v>
      </c>
      <c r="E745" s="33">
        <v>3.66</v>
      </c>
      <c r="F745" s="33">
        <v>0.4</v>
      </c>
      <c r="G745" s="32"/>
      <c r="H745" s="34"/>
      <c r="I745" s="35">
        <v>0.4</v>
      </c>
      <c r="J745" s="42">
        <f t="shared" si="39"/>
        <v>1.6240000000000003</v>
      </c>
      <c r="K745" s="35">
        <v>1</v>
      </c>
      <c r="L745" s="34">
        <f t="shared" si="40"/>
        <v>4.0600000000000005</v>
      </c>
      <c r="M745" s="32">
        <v>4</v>
      </c>
      <c r="N745" s="34">
        <f t="shared" si="42"/>
        <v>2.4359999999999999</v>
      </c>
      <c r="O745" s="63">
        <f>+N745*M745*1490000</f>
        <v>14518560</v>
      </c>
      <c r="P745" s="52">
        <v>2022</v>
      </c>
      <c r="Q745" s="132" t="s">
        <v>483</v>
      </c>
      <c r="R745" s="32" t="s">
        <v>44</v>
      </c>
    </row>
    <row r="746" spans="1:18" s="83" customFormat="1" ht="38.25" x14ac:dyDescent="0.25">
      <c r="A746" s="128"/>
      <c r="B746" s="25" t="s">
        <v>487</v>
      </c>
      <c r="C746" s="56">
        <v>29697</v>
      </c>
      <c r="D746" s="64" t="s">
        <v>102</v>
      </c>
      <c r="E746" s="27">
        <v>3.66</v>
      </c>
      <c r="F746" s="27">
        <v>0.4</v>
      </c>
      <c r="G746" s="24"/>
      <c r="H746" s="28"/>
      <c r="I746" s="29">
        <v>0.4</v>
      </c>
      <c r="J746" s="130">
        <f>I746*(E746+F746+H746)</f>
        <v>1.6240000000000003</v>
      </c>
      <c r="K746" s="29">
        <v>1</v>
      </c>
      <c r="L746" s="28">
        <f>K746*(E746+F746+H746)</f>
        <v>4.0600000000000005</v>
      </c>
      <c r="M746" s="24">
        <v>6</v>
      </c>
      <c r="N746" s="28">
        <f>+L746-J746</f>
        <v>2.4359999999999999</v>
      </c>
      <c r="O746" s="64">
        <f>+M746*N746*1490000</f>
        <v>21777840</v>
      </c>
      <c r="P746" s="53">
        <v>2023</v>
      </c>
      <c r="Q746" s="67" t="s">
        <v>483</v>
      </c>
      <c r="R746" s="24" t="s">
        <v>39</v>
      </c>
    </row>
    <row r="747" spans="1:18" s="83" customFormat="1" ht="38.25" x14ac:dyDescent="0.25">
      <c r="A747" s="128"/>
      <c r="B747" s="25" t="s">
        <v>487</v>
      </c>
      <c r="C747" s="56">
        <v>29697</v>
      </c>
      <c r="D747" s="64" t="s">
        <v>102</v>
      </c>
      <c r="E747" s="27">
        <v>3.66</v>
      </c>
      <c r="F747" s="27">
        <v>0.4</v>
      </c>
      <c r="G747" s="24"/>
      <c r="H747" s="28"/>
      <c r="I747" s="29">
        <v>0.4</v>
      </c>
      <c r="J747" s="130">
        <f>I747*(E747+F747+H747)</f>
        <v>1.6240000000000003</v>
      </c>
      <c r="K747" s="29">
        <v>1</v>
      </c>
      <c r="L747" s="28">
        <f>K747*(E747+F747+H747)</f>
        <v>4.0600000000000005</v>
      </c>
      <c r="M747" s="24">
        <v>6</v>
      </c>
      <c r="N747" s="28">
        <f>+L747-J747</f>
        <v>2.4359999999999999</v>
      </c>
      <c r="O747" s="64">
        <f>+M747*N747*1800000</f>
        <v>26308800</v>
      </c>
      <c r="P747" s="53">
        <v>2023</v>
      </c>
      <c r="Q747" s="67" t="s">
        <v>483</v>
      </c>
      <c r="R747" s="24" t="s">
        <v>27</v>
      </c>
    </row>
    <row r="748" spans="1:18" s="143" customFormat="1" ht="27" x14ac:dyDescent="0.25">
      <c r="A748" s="142"/>
      <c r="B748" s="43" t="s">
        <v>488</v>
      </c>
      <c r="C748" s="57"/>
      <c r="D748" s="65"/>
      <c r="E748" s="46"/>
      <c r="F748" s="46"/>
      <c r="G748" s="47"/>
      <c r="H748" s="45"/>
      <c r="I748" s="49"/>
      <c r="J748" s="50"/>
      <c r="K748" s="49"/>
      <c r="L748" s="45"/>
      <c r="M748" s="47">
        <f>SUM(M744:M747)</f>
        <v>24</v>
      </c>
      <c r="N748" s="45"/>
      <c r="O748" s="65">
        <f>SUM(O744:O747)</f>
        <v>89282160</v>
      </c>
      <c r="P748" s="54"/>
      <c r="Q748" s="140"/>
      <c r="R748" s="47"/>
    </row>
    <row r="749" spans="1:18" s="133" customFormat="1" ht="38.25" x14ac:dyDescent="0.25">
      <c r="A749" s="131">
        <v>142</v>
      </c>
      <c r="B749" s="30" t="s">
        <v>489</v>
      </c>
      <c r="C749" s="55">
        <v>34574</v>
      </c>
      <c r="D749" s="32" t="s">
        <v>102</v>
      </c>
      <c r="E749" s="33">
        <v>2.67</v>
      </c>
      <c r="F749" s="33"/>
      <c r="G749" s="32"/>
      <c r="H749" s="34"/>
      <c r="I749" s="35">
        <v>0.4</v>
      </c>
      <c r="J749" s="42">
        <f t="shared" si="39"/>
        <v>1.0680000000000001</v>
      </c>
      <c r="K749" s="35">
        <v>1</v>
      </c>
      <c r="L749" s="34">
        <f t="shared" si="40"/>
        <v>2.67</v>
      </c>
      <c r="M749" s="32"/>
      <c r="N749" s="34">
        <f t="shared" si="42"/>
        <v>1.6019999999999999</v>
      </c>
      <c r="O749" s="63">
        <f t="shared" ref="O749:O1044" si="43">+N749*M749*1490000</f>
        <v>0</v>
      </c>
      <c r="P749" s="52">
        <v>2022</v>
      </c>
      <c r="Q749" s="132" t="s">
        <v>483</v>
      </c>
      <c r="R749" s="32" t="s">
        <v>490</v>
      </c>
    </row>
    <row r="750" spans="1:18" s="83" customFormat="1" ht="38.25" x14ac:dyDescent="0.25">
      <c r="A750" s="128"/>
      <c r="B750" s="25" t="s">
        <v>489</v>
      </c>
      <c r="C750" s="56">
        <v>34574</v>
      </c>
      <c r="D750" s="24" t="s">
        <v>102</v>
      </c>
      <c r="E750" s="27">
        <v>2.67</v>
      </c>
      <c r="F750" s="27"/>
      <c r="G750" s="24"/>
      <c r="H750" s="28"/>
      <c r="I750" s="29">
        <v>0.4</v>
      </c>
      <c r="J750" s="130">
        <f>I750*(E750+F750+H750)</f>
        <v>1.0680000000000001</v>
      </c>
      <c r="K750" s="29">
        <v>1</v>
      </c>
      <c r="L750" s="28">
        <f>K750*(E750+F750+H750)</f>
        <v>2.67</v>
      </c>
      <c r="M750" s="24">
        <v>4</v>
      </c>
      <c r="N750" s="28">
        <f>+L750-J750</f>
        <v>1.6019999999999999</v>
      </c>
      <c r="O750" s="64">
        <f>+M750*N750*1800000</f>
        <v>11534399.999999998</v>
      </c>
      <c r="P750" s="53">
        <v>2023</v>
      </c>
      <c r="Q750" s="67" t="s">
        <v>483</v>
      </c>
      <c r="R750" s="24" t="s">
        <v>491</v>
      </c>
    </row>
    <row r="751" spans="1:18" s="143" customFormat="1" ht="27" x14ac:dyDescent="0.25">
      <c r="A751" s="142"/>
      <c r="B751" s="43" t="s">
        <v>492</v>
      </c>
      <c r="C751" s="57"/>
      <c r="D751" s="47"/>
      <c r="E751" s="46"/>
      <c r="F751" s="46"/>
      <c r="G751" s="47"/>
      <c r="H751" s="45"/>
      <c r="I751" s="49"/>
      <c r="J751" s="50"/>
      <c r="K751" s="49"/>
      <c r="L751" s="45"/>
      <c r="M751" s="47">
        <f>SUM(M749:M750)</f>
        <v>4</v>
      </c>
      <c r="N751" s="45"/>
      <c r="O751" s="65">
        <f>SUM(O749:O750)</f>
        <v>11534399.999999998</v>
      </c>
      <c r="P751" s="54"/>
      <c r="Q751" s="140"/>
      <c r="R751" s="47"/>
    </row>
    <row r="752" spans="1:18" s="133" customFormat="1" ht="38.25" x14ac:dyDescent="0.25">
      <c r="A752" s="131">
        <v>143</v>
      </c>
      <c r="B752" s="30" t="s">
        <v>493</v>
      </c>
      <c r="C752" s="55">
        <v>35132</v>
      </c>
      <c r="D752" s="32" t="s">
        <v>102</v>
      </c>
      <c r="E752" s="33">
        <f>2.34*85%</f>
        <v>1.9889999999999999</v>
      </c>
      <c r="F752" s="33"/>
      <c r="G752" s="32"/>
      <c r="H752" s="34"/>
      <c r="I752" s="35">
        <v>0.4</v>
      </c>
      <c r="J752" s="42">
        <f t="shared" si="39"/>
        <v>0.79559999999999997</v>
      </c>
      <c r="K752" s="35">
        <v>1</v>
      </c>
      <c r="L752" s="34">
        <f t="shared" si="40"/>
        <v>1.9889999999999999</v>
      </c>
      <c r="M752" s="32">
        <v>2</v>
      </c>
      <c r="N752" s="34">
        <f t="shared" si="42"/>
        <v>1.1934</v>
      </c>
      <c r="O752" s="63">
        <f>+N752*M752*1490000</f>
        <v>3556332</v>
      </c>
      <c r="P752" s="52">
        <v>2022</v>
      </c>
      <c r="Q752" s="132" t="s">
        <v>483</v>
      </c>
      <c r="R752" s="32" t="s">
        <v>494</v>
      </c>
    </row>
    <row r="753" spans="1:18" s="83" customFormat="1" ht="38.25" x14ac:dyDescent="0.25">
      <c r="A753" s="128"/>
      <c r="B753" s="25" t="s">
        <v>493</v>
      </c>
      <c r="C753" s="56">
        <v>35132</v>
      </c>
      <c r="D753" s="24" t="s">
        <v>102</v>
      </c>
      <c r="E753" s="33">
        <f>2.34*85%</f>
        <v>1.9889999999999999</v>
      </c>
      <c r="F753" s="27"/>
      <c r="G753" s="24"/>
      <c r="H753" s="28"/>
      <c r="I753" s="29">
        <v>0.4</v>
      </c>
      <c r="J753" s="130">
        <f>I753*(E753+F753+H753)</f>
        <v>0.79559999999999997</v>
      </c>
      <c r="K753" s="29">
        <v>1</v>
      </c>
      <c r="L753" s="28">
        <f>K753*(E753+F753+H753)</f>
        <v>1.9889999999999999</v>
      </c>
      <c r="M753" s="24">
        <v>6</v>
      </c>
      <c r="N753" s="28">
        <f>+L753-J753</f>
        <v>1.1934</v>
      </c>
      <c r="O753" s="64">
        <f>+M753*N753*1490000</f>
        <v>10668996</v>
      </c>
      <c r="P753" s="53">
        <v>2023</v>
      </c>
      <c r="Q753" s="67" t="s">
        <v>483</v>
      </c>
      <c r="R753" s="24" t="s">
        <v>39</v>
      </c>
    </row>
    <row r="754" spans="1:18" s="83" customFormat="1" ht="38.25" x14ac:dyDescent="0.25">
      <c r="A754" s="128"/>
      <c r="B754" s="25" t="s">
        <v>493</v>
      </c>
      <c r="C754" s="56">
        <v>35132</v>
      </c>
      <c r="D754" s="24" t="s">
        <v>102</v>
      </c>
      <c r="E754" s="33">
        <f>2.34*85%</f>
        <v>1.9889999999999999</v>
      </c>
      <c r="F754" s="27"/>
      <c r="G754" s="24"/>
      <c r="H754" s="28"/>
      <c r="I754" s="29">
        <v>0.4</v>
      </c>
      <c r="J754" s="130">
        <f>I754*(E754+F754+H754)</f>
        <v>0.79559999999999997</v>
      </c>
      <c r="K754" s="29">
        <v>1</v>
      </c>
      <c r="L754" s="28">
        <f>K754*(E754+F754+H754)</f>
        <v>1.9889999999999999</v>
      </c>
      <c r="M754" s="24">
        <v>1</v>
      </c>
      <c r="N754" s="28">
        <f>+L754-J754</f>
        <v>1.1934</v>
      </c>
      <c r="O754" s="64">
        <f>+M754*N754*1800000</f>
        <v>2148120</v>
      </c>
      <c r="P754" s="53">
        <v>2023</v>
      </c>
      <c r="Q754" s="67" t="s">
        <v>483</v>
      </c>
      <c r="R754" s="24" t="s">
        <v>92</v>
      </c>
    </row>
    <row r="755" spans="1:18" s="83" customFormat="1" ht="38.25" x14ac:dyDescent="0.25">
      <c r="A755" s="128"/>
      <c r="B755" s="25" t="s">
        <v>493</v>
      </c>
      <c r="C755" s="56">
        <v>35132</v>
      </c>
      <c r="D755" s="24" t="s">
        <v>102</v>
      </c>
      <c r="E755" s="27">
        <v>2.34</v>
      </c>
      <c r="F755" s="27"/>
      <c r="G755" s="24"/>
      <c r="H755" s="28"/>
      <c r="I755" s="29">
        <v>0.4</v>
      </c>
      <c r="J755" s="130">
        <f>I755*(E755+F755+H755)</f>
        <v>0.93599999999999994</v>
      </c>
      <c r="K755" s="29">
        <v>1</v>
      </c>
      <c r="L755" s="28">
        <f>K755*(E755+F755+H755)</f>
        <v>2.34</v>
      </c>
      <c r="M755" s="24">
        <v>5</v>
      </c>
      <c r="N755" s="28">
        <f>+L755-J755</f>
        <v>1.4039999999999999</v>
      </c>
      <c r="O755" s="64">
        <f>+M755*N755*1800000</f>
        <v>12636000</v>
      </c>
      <c r="P755" s="53">
        <v>2023</v>
      </c>
      <c r="Q755" s="67" t="s">
        <v>483</v>
      </c>
      <c r="R755" s="24" t="s">
        <v>495</v>
      </c>
    </row>
    <row r="756" spans="1:18" s="143" customFormat="1" ht="40.5" x14ac:dyDescent="0.25">
      <c r="A756" s="142"/>
      <c r="B756" s="43" t="s">
        <v>496</v>
      </c>
      <c r="C756" s="57"/>
      <c r="D756" s="47"/>
      <c r="E756" s="46"/>
      <c r="F756" s="46"/>
      <c r="G756" s="47"/>
      <c r="H756" s="45"/>
      <c r="I756" s="49"/>
      <c r="J756" s="50"/>
      <c r="K756" s="49"/>
      <c r="L756" s="45"/>
      <c r="M756" s="47"/>
      <c r="N756" s="45"/>
      <c r="O756" s="65">
        <f>SUM(O752:O755)</f>
        <v>29009448</v>
      </c>
      <c r="P756" s="54"/>
      <c r="Q756" s="140"/>
      <c r="R756" s="47"/>
    </row>
    <row r="757" spans="1:18" s="139" customFormat="1" ht="38.25" x14ac:dyDescent="0.25">
      <c r="A757" s="141">
        <v>144</v>
      </c>
      <c r="B757" s="17" t="s">
        <v>497</v>
      </c>
      <c r="C757" s="18">
        <v>27395</v>
      </c>
      <c r="D757" s="19" t="s">
        <v>64</v>
      </c>
      <c r="E757" s="20">
        <v>3.99</v>
      </c>
      <c r="F757" s="20"/>
      <c r="G757" s="19"/>
      <c r="H757" s="21"/>
      <c r="I757" s="22">
        <v>0.4</v>
      </c>
      <c r="J757" s="23">
        <f t="shared" si="39"/>
        <v>1.5960000000000001</v>
      </c>
      <c r="K757" s="22">
        <v>1</v>
      </c>
      <c r="L757" s="21">
        <f t="shared" si="40"/>
        <v>3.99</v>
      </c>
      <c r="M757" s="19">
        <v>12</v>
      </c>
      <c r="N757" s="21">
        <f t="shared" si="42"/>
        <v>2.3940000000000001</v>
      </c>
      <c r="O757" s="66">
        <f>+N757*M757*1490000</f>
        <v>42804720</v>
      </c>
      <c r="P757" s="51">
        <v>2022</v>
      </c>
      <c r="Q757" s="129" t="s">
        <v>483</v>
      </c>
      <c r="R757" s="19" t="s">
        <v>498</v>
      </c>
    </row>
    <row r="758" spans="1:18" s="83" customFormat="1" ht="38.25" x14ac:dyDescent="0.25">
      <c r="A758" s="128"/>
      <c r="B758" s="25" t="s">
        <v>499</v>
      </c>
      <c r="C758" s="26">
        <v>27395</v>
      </c>
      <c r="D758" s="24" t="s">
        <v>64</v>
      </c>
      <c r="E758" s="27">
        <v>3.99</v>
      </c>
      <c r="F758" s="27"/>
      <c r="G758" s="24"/>
      <c r="H758" s="28"/>
      <c r="I758" s="29">
        <v>0.4</v>
      </c>
      <c r="J758" s="130">
        <f>I758*(E758+F758+H758)</f>
        <v>1.5960000000000001</v>
      </c>
      <c r="K758" s="29">
        <v>1</v>
      </c>
      <c r="L758" s="28">
        <f>K758*(E758+F758+H758)</f>
        <v>3.99</v>
      </c>
      <c r="M758" s="24">
        <v>6</v>
      </c>
      <c r="N758" s="28">
        <f>+L758-J758</f>
        <v>2.3940000000000001</v>
      </c>
      <c r="O758" s="64">
        <f>+M758*N758*1490000</f>
        <v>21402360</v>
      </c>
      <c r="P758" s="53">
        <v>2023</v>
      </c>
      <c r="Q758" s="67" t="s">
        <v>483</v>
      </c>
      <c r="R758" s="24" t="s">
        <v>39</v>
      </c>
    </row>
    <row r="759" spans="1:18" s="83" customFormat="1" ht="38.25" x14ac:dyDescent="0.25">
      <c r="A759" s="128"/>
      <c r="B759" s="25" t="s">
        <v>499</v>
      </c>
      <c r="C759" s="26">
        <v>27395</v>
      </c>
      <c r="D759" s="24" t="s">
        <v>64</v>
      </c>
      <c r="E759" s="27">
        <v>3.99</v>
      </c>
      <c r="F759" s="27"/>
      <c r="G759" s="24"/>
      <c r="H759" s="28"/>
      <c r="I759" s="29">
        <v>0.4</v>
      </c>
      <c r="J759" s="130">
        <f>I759*(E759+F759+H759)</f>
        <v>1.5960000000000001</v>
      </c>
      <c r="K759" s="29">
        <v>1</v>
      </c>
      <c r="L759" s="28">
        <f>K759*(E759+F759+H759)</f>
        <v>3.99</v>
      </c>
      <c r="M759" s="24">
        <v>6</v>
      </c>
      <c r="N759" s="28">
        <f>+L759-J759</f>
        <v>2.3940000000000001</v>
      </c>
      <c r="O759" s="64">
        <f>+M759*N759*1800000</f>
        <v>25855200</v>
      </c>
      <c r="P759" s="53">
        <v>2023</v>
      </c>
      <c r="Q759" s="67" t="s">
        <v>483</v>
      </c>
      <c r="R759" s="24" t="s">
        <v>27</v>
      </c>
    </row>
    <row r="760" spans="1:18" s="143" customFormat="1" ht="27" x14ac:dyDescent="0.25">
      <c r="A760" s="142"/>
      <c r="B760" s="43" t="s">
        <v>500</v>
      </c>
      <c r="C760" s="44"/>
      <c r="D760" s="47"/>
      <c r="E760" s="46"/>
      <c r="F760" s="46"/>
      <c r="G760" s="47"/>
      <c r="H760" s="45"/>
      <c r="I760" s="49"/>
      <c r="J760" s="50"/>
      <c r="K760" s="49"/>
      <c r="L760" s="45"/>
      <c r="M760" s="47">
        <f>SUM(M757:M759)</f>
        <v>24</v>
      </c>
      <c r="N760" s="45"/>
      <c r="O760" s="65">
        <f>SUM(O757:O759)</f>
        <v>90062280</v>
      </c>
      <c r="P760" s="54"/>
      <c r="Q760" s="140"/>
      <c r="R760" s="47"/>
    </row>
    <row r="761" spans="1:18" s="133" customFormat="1" ht="38.25" x14ac:dyDescent="0.25">
      <c r="A761" s="131">
        <v>145</v>
      </c>
      <c r="B761" s="30" t="s">
        <v>501</v>
      </c>
      <c r="C761" s="31">
        <v>34013</v>
      </c>
      <c r="D761" s="32" t="s">
        <v>64</v>
      </c>
      <c r="E761" s="33">
        <v>2.34</v>
      </c>
      <c r="F761" s="33"/>
      <c r="G761" s="32"/>
      <c r="H761" s="34"/>
      <c r="I761" s="35">
        <v>0.4</v>
      </c>
      <c r="J761" s="42">
        <f t="shared" si="39"/>
        <v>0.93599999999999994</v>
      </c>
      <c r="K761" s="35">
        <v>1</v>
      </c>
      <c r="L761" s="34">
        <f t="shared" si="40"/>
        <v>2.34</v>
      </c>
      <c r="M761" s="32">
        <v>11</v>
      </c>
      <c r="N761" s="34">
        <f t="shared" si="42"/>
        <v>1.4039999999999999</v>
      </c>
      <c r="O761" s="63">
        <f>+N761*M761*1490000</f>
        <v>23011560</v>
      </c>
      <c r="P761" s="52">
        <v>2022</v>
      </c>
      <c r="Q761" s="132" t="s">
        <v>483</v>
      </c>
      <c r="R761" s="32" t="s">
        <v>158</v>
      </c>
    </row>
    <row r="762" spans="1:18" s="139" customFormat="1" ht="38.25" x14ac:dyDescent="0.25">
      <c r="A762" s="141"/>
      <c r="B762" s="17" t="s">
        <v>501</v>
      </c>
      <c r="C762" s="18">
        <v>34013</v>
      </c>
      <c r="D762" s="19" t="s">
        <v>64</v>
      </c>
      <c r="E762" s="20">
        <v>2.34</v>
      </c>
      <c r="F762" s="20"/>
      <c r="G762" s="19"/>
      <c r="H762" s="21"/>
      <c r="I762" s="22">
        <v>0.4</v>
      </c>
      <c r="J762" s="23">
        <f>I762*(E762+F762+H762)</f>
        <v>0.93599999999999994</v>
      </c>
      <c r="K762" s="22">
        <v>1</v>
      </c>
      <c r="L762" s="21">
        <f>K762*(E762+F762+H762)</f>
        <v>2.34</v>
      </c>
      <c r="M762" s="19">
        <v>1</v>
      </c>
      <c r="N762" s="21">
        <f>+L762-J762</f>
        <v>1.4039999999999999</v>
      </c>
      <c r="O762" s="66">
        <f>+M762*N762*1490000</f>
        <v>2091959.9999999998</v>
      </c>
      <c r="P762" s="51">
        <v>2023</v>
      </c>
      <c r="Q762" s="19" t="s">
        <v>483</v>
      </c>
      <c r="R762" s="19" t="s">
        <v>78</v>
      </c>
    </row>
    <row r="763" spans="1:18" s="133" customFormat="1" ht="38.25" x14ac:dyDescent="0.25">
      <c r="A763" s="131"/>
      <c r="B763" s="30" t="s">
        <v>501</v>
      </c>
      <c r="C763" s="31">
        <v>34013</v>
      </c>
      <c r="D763" s="32" t="s">
        <v>64</v>
      </c>
      <c r="E763" s="33">
        <v>2.67</v>
      </c>
      <c r="F763" s="33"/>
      <c r="G763" s="32"/>
      <c r="H763" s="34"/>
      <c r="I763" s="35">
        <v>0.4</v>
      </c>
      <c r="J763" s="42">
        <f>I763*(E763+F763+H763)</f>
        <v>1.0680000000000001</v>
      </c>
      <c r="K763" s="35">
        <v>1</v>
      </c>
      <c r="L763" s="34">
        <f>K763*(E763+F763+H763)</f>
        <v>2.67</v>
      </c>
      <c r="M763" s="32">
        <v>5</v>
      </c>
      <c r="N763" s="34">
        <f>+L763-J763</f>
        <v>1.6019999999999999</v>
      </c>
      <c r="O763" s="63">
        <f>+M763*N763*1490000</f>
        <v>11934900</v>
      </c>
      <c r="P763" s="52">
        <v>2023</v>
      </c>
      <c r="Q763" s="32" t="s">
        <v>483</v>
      </c>
      <c r="R763" s="32" t="s">
        <v>502</v>
      </c>
    </row>
    <row r="764" spans="1:18" s="139" customFormat="1" ht="38.25" x14ac:dyDescent="0.25">
      <c r="A764" s="141"/>
      <c r="B764" s="17" t="s">
        <v>501</v>
      </c>
      <c r="C764" s="18">
        <v>34013</v>
      </c>
      <c r="D764" s="19" t="s">
        <v>64</v>
      </c>
      <c r="E764" s="20">
        <v>2.67</v>
      </c>
      <c r="F764" s="20"/>
      <c r="G764" s="19"/>
      <c r="H764" s="21"/>
      <c r="I764" s="22">
        <v>0.4</v>
      </c>
      <c r="J764" s="23">
        <f>I764*(E764+F764+H764)</f>
        <v>1.0680000000000001</v>
      </c>
      <c r="K764" s="22">
        <v>1</v>
      </c>
      <c r="L764" s="21">
        <f>K764*(E764+F764+H764)</f>
        <v>2.67</v>
      </c>
      <c r="M764" s="19">
        <v>6</v>
      </c>
      <c r="N764" s="21">
        <f>+L764-J764</f>
        <v>1.6019999999999999</v>
      </c>
      <c r="O764" s="66">
        <f>+M764*N764*1800000</f>
        <v>17301599.999999996</v>
      </c>
      <c r="P764" s="51">
        <v>2023</v>
      </c>
      <c r="Q764" s="19" t="s">
        <v>483</v>
      </c>
      <c r="R764" s="19" t="s">
        <v>27</v>
      </c>
    </row>
    <row r="765" spans="1:18" s="143" customFormat="1" ht="27" x14ac:dyDescent="0.25">
      <c r="A765" s="142"/>
      <c r="B765" s="43" t="s">
        <v>503</v>
      </c>
      <c r="C765" s="44"/>
      <c r="D765" s="47"/>
      <c r="E765" s="46"/>
      <c r="F765" s="46"/>
      <c r="G765" s="47"/>
      <c r="H765" s="45"/>
      <c r="I765" s="49"/>
      <c r="J765" s="50"/>
      <c r="K765" s="49"/>
      <c r="L765" s="45"/>
      <c r="M765" s="47">
        <f>SUM(M761:M764)</f>
        <v>23</v>
      </c>
      <c r="N765" s="45"/>
      <c r="O765" s="65">
        <f>SUM(O761:O764)</f>
        <v>54340020</v>
      </c>
      <c r="P765" s="54"/>
      <c r="Q765" s="140"/>
      <c r="R765" s="47"/>
    </row>
    <row r="766" spans="1:18" s="83" customFormat="1" ht="38.25" x14ac:dyDescent="0.25">
      <c r="A766" s="128">
        <v>146</v>
      </c>
      <c r="B766" s="17" t="s">
        <v>504</v>
      </c>
      <c r="C766" s="18">
        <v>33302</v>
      </c>
      <c r="D766" s="19" t="s">
        <v>24</v>
      </c>
      <c r="E766" s="20">
        <v>2.46</v>
      </c>
      <c r="F766" s="20"/>
      <c r="G766" s="19"/>
      <c r="H766" s="21"/>
      <c r="I766" s="22">
        <v>0.4</v>
      </c>
      <c r="J766" s="23">
        <f t="shared" si="39"/>
        <v>0.98399999999999999</v>
      </c>
      <c r="K766" s="29">
        <v>1</v>
      </c>
      <c r="L766" s="28">
        <f t="shared" si="40"/>
        <v>2.46</v>
      </c>
      <c r="M766" s="19">
        <v>3</v>
      </c>
      <c r="N766" s="28">
        <f t="shared" si="42"/>
        <v>1.476</v>
      </c>
      <c r="O766" s="64">
        <f>+N766*M766*1490000</f>
        <v>6597720</v>
      </c>
      <c r="P766" s="53">
        <v>2022</v>
      </c>
      <c r="Q766" s="129" t="s">
        <v>483</v>
      </c>
      <c r="R766" s="24"/>
    </row>
    <row r="767" spans="1:18" s="133" customFormat="1" ht="38.25" x14ac:dyDescent="0.25">
      <c r="A767" s="131"/>
      <c r="B767" s="30" t="s">
        <v>504</v>
      </c>
      <c r="C767" s="31">
        <v>33302</v>
      </c>
      <c r="D767" s="32" t="s">
        <v>24</v>
      </c>
      <c r="E767" s="33">
        <v>2.66</v>
      </c>
      <c r="F767" s="33"/>
      <c r="G767" s="32"/>
      <c r="H767" s="34"/>
      <c r="I767" s="35">
        <v>0.4</v>
      </c>
      <c r="J767" s="42">
        <f t="shared" si="39"/>
        <v>1.0640000000000001</v>
      </c>
      <c r="K767" s="35">
        <v>1</v>
      </c>
      <c r="L767" s="34">
        <f t="shared" si="40"/>
        <v>2.66</v>
      </c>
      <c r="M767" s="32">
        <v>3</v>
      </c>
      <c r="N767" s="34">
        <f t="shared" si="42"/>
        <v>1.5960000000000001</v>
      </c>
      <c r="O767" s="63">
        <f>+N767*M767*1490000</f>
        <v>7134120</v>
      </c>
      <c r="P767" s="52">
        <v>2022</v>
      </c>
      <c r="Q767" s="132" t="s">
        <v>483</v>
      </c>
      <c r="R767" s="32" t="s">
        <v>50</v>
      </c>
    </row>
    <row r="768" spans="1:18" s="133" customFormat="1" ht="38.25" x14ac:dyDescent="0.25">
      <c r="A768" s="131"/>
      <c r="B768" s="30" t="s">
        <v>504</v>
      </c>
      <c r="C768" s="31">
        <v>33302</v>
      </c>
      <c r="D768" s="32" t="s">
        <v>24</v>
      </c>
      <c r="E768" s="33">
        <v>2.72</v>
      </c>
      <c r="F768" s="33"/>
      <c r="G768" s="32"/>
      <c r="H768" s="34"/>
      <c r="I768" s="35">
        <v>0.4</v>
      </c>
      <c r="J768" s="42">
        <f t="shared" si="39"/>
        <v>1.0880000000000001</v>
      </c>
      <c r="K768" s="35">
        <v>1</v>
      </c>
      <c r="L768" s="34">
        <f t="shared" si="40"/>
        <v>2.72</v>
      </c>
      <c r="M768" s="32">
        <v>6</v>
      </c>
      <c r="N768" s="34">
        <f t="shared" si="42"/>
        <v>1.6320000000000001</v>
      </c>
      <c r="O768" s="63">
        <f>+N768*M768*1490000</f>
        <v>14590080.000000002</v>
      </c>
      <c r="P768" s="52">
        <v>2022</v>
      </c>
      <c r="Q768" s="132" t="s">
        <v>483</v>
      </c>
      <c r="R768" s="32" t="s">
        <v>38</v>
      </c>
    </row>
    <row r="769" spans="1:18" s="83" customFormat="1" ht="38.25" x14ac:dyDescent="0.25">
      <c r="A769" s="128"/>
      <c r="B769" s="25" t="s">
        <v>504</v>
      </c>
      <c r="C769" s="26">
        <v>33302</v>
      </c>
      <c r="D769" s="24" t="s">
        <v>24</v>
      </c>
      <c r="E769" s="27">
        <v>2.72</v>
      </c>
      <c r="F769" s="27"/>
      <c r="G769" s="24"/>
      <c r="H769" s="28"/>
      <c r="I769" s="29">
        <v>0.4</v>
      </c>
      <c r="J769" s="130">
        <f>I769*(E769+F769+H769)</f>
        <v>1.0880000000000001</v>
      </c>
      <c r="K769" s="29">
        <v>1</v>
      </c>
      <c r="L769" s="28">
        <f>K769*(E769+F769+H769)</f>
        <v>2.72</v>
      </c>
      <c r="M769" s="24">
        <v>6</v>
      </c>
      <c r="N769" s="28">
        <f>+L769-J769</f>
        <v>1.6320000000000001</v>
      </c>
      <c r="O769" s="64">
        <f>+M769*N769*1490000</f>
        <v>14590080.000000002</v>
      </c>
      <c r="P769" s="53">
        <v>2023</v>
      </c>
      <c r="Q769" s="67" t="s">
        <v>483</v>
      </c>
      <c r="R769" s="24" t="s">
        <v>39</v>
      </c>
    </row>
    <row r="770" spans="1:18" s="83" customFormat="1" ht="38.25" x14ac:dyDescent="0.25">
      <c r="A770" s="128"/>
      <c r="B770" s="25" t="s">
        <v>504</v>
      </c>
      <c r="C770" s="26">
        <v>33302</v>
      </c>
      <c r="D770" s="24" t="s">
        <v>24</v>
      </c>
      <c r="E770" s="27">
        <v>2.72</v>
      </c>
      <c r="F770" s="27"/>
      <c r="G770" s="24"/>
      <c r="H770" s="28"/>
      <c r="I770" s="29">
        <v>0.4</v>
      </c>
      <c r="J770" s="130">
        <f>I770*(E770+F770+H770)</f>
        <v>1.0880000000000001</v>
      </c>
      <c r="K770" s="29">
        <v>1</v>
      </c>
      <c r="L770" s="28">
        <f>K770*(E770+F770+H770)</f>
        <v>2.72</v>
      </c>
      <c r="M770" s="24">
        <v>6</v>
      </c>
      <c r="N770" s="28">
        <f>+L770-J770</f>
        <v>1.6320000000000001</v>
      </c>
      <c r="O770" s="64">
        <f>+M770*N770*1800000</f>
        <v>17625600.000000004</v>
      </c>
      <c r="P770" s="53">
        <v>2023</v>
      </c>
      <c r="Q770" s="67" t="s">
        <v>483</v>
      </c>
      <c r="R770" s="24" t="s">
        <v>27</v>
      </c>
    </row>
    <row r="771" spans="1:18" s="138" customFormat="1" ht="27" x14ac:dyDescent="0.25">
      <c r="A771" s="134"/>
      <c r="B771" s="43" t="s">
        <v>370</v>
      </c>
      <c r="C771" s="44"/>
      <c r="D771" s="47"/>
      <c r="E771" s="46"/>
      <c r="F771" s="46"/>
      <c r="G771" s="47"/>
      <c r="H771" s="45"/>
      <c r="I771" s="49"/>
      <c r="J771" s="50"/>
      <c r="K771" s="41"/>
      <c r="L771" s="40"/>
      <c r="M771" s="47">
        <f>SUM(M766:M770)</f>
        <v>24</v>
      </c>
      <c r="N771" s="40"/>
      <c r="O771" s="135">
        <f>SUM(O766:O770)</f>
        <v>60537600</v>
      </c>
      <c r="P771" s="136"/>
      <c r="Q771" s="140"/>
      <c r="R771" s="38"/>
    </row>
    <row r="772" spans="1:18" s="83" customFormat="1" ht="38.25" x14ac:dyDescent="0.25">
      <c r="A772" s="128">
        <v>147</v>
      </c>
      <c r="B772" s="17" t="s">
        <v>505</v>
      </c>
      <c r="C772" s="18">
        <v>32179</v>
      </c>
      <c r="D772" s="19" t="s">
        <v>24</v>
      </c>
      <c r="E772" s="20">
        <v>2.46</v>
      </c>
      <c r="F772" s="20"/>
      <c r="G772" s="19"/>
      <c r="H772" s="21"/>
      <c r="I772" s="22">
        <v>0.4</v>
      </c>
      <c r="J772" s="23">
        <f t="shared" si="39"/>
        <v>0.98399999999999999</v>
      </c>
      <c r="K772" s="29">
        <v>1</v>
      </c>
      <c r="L772" s="28">
        <f t="shared" si="40"/>
        <v>2.46</v>
      </c>
      <c r="M772" s="19">
        <v>3</v>
      </c>
      <c r="N772" s="28">
        <f t="shared" si="42"/>
        <v>1.476</v>
      </c>
      <c r="O772" s="64">
        <f>+N772*M772*1490000</f>
        <v>6597720</v>
      </c>
      <c r="P772" s="53">
        <v>2022</v>
      </c>
      <c r="Q772" s="129" t="s">
        <v>483</v>
      </c>
      <c r="R772" s="24"/>
    </row>
    <row r="773" spans="1:18" s="133" customFormat="1" ht="38.25" x14ac:dyDescent="0.25">
      <c r="A773" s="131"/>
      <c r="B773" s="30" t="s">
        <v>505</v>
      </c>
      <c r="C773" s="31">
        <v>32179</v>
      </c>
      <c r="D773" s="32" t="s">
        <v>24</v>
      </c>
      <c r="E773" s="33">
        <v>2.66</v>
      </c>
      <c r="F773" s="33"/>
      <c r="G773" s="32"/>
      <c r="H773" s="34"/>
      <c r="I773" s="35">
        <v>0.4</v>
      </c>
      <c r="J773" s="42">
        <f t="shared" si="39"/>
        <v>1.0640000000000001</v>
      </c>
      <c r="K773" s="35">
        <v>1</v>
      </c>
      <c r="L773" s="34">
        <f t="shared" si="40"/>
        <v>2.66</v>
      </c>
      <c r="M773" s="32">
        <v>3</v>
      </c>
      <c r="N773" s="34">
        <f t="shared" si="42"/>
        <v>1.5960000000000001</v>
      </c>
      <c r="O773" s="63">
        <f>+N773*M773*1490000</f>
        <v>7134120</v>
      </c>
      <c r="P773" s="53">
        <v>2022</v>
      </c>
      <c r="Q773" s="132" t="s">
        <v>483</v>
      </c>
      <c r="R773" s="32" t="s">
        <v>50</v>
      </c>
    </row>
    <row r="774" spans="1:18" s="133" customFormat="1" ht="38.25" x14ac:dyDescent="0.25">
      <c r="A774" s="131"/>
      <c r="B774" s="30" t="s">
        <v>505</v>
      </c>
      <c r="C774" s="31">
        <v>32179</v>
      </c>
      <c r="D774" s="32" t="s">
        <v>24</v>
      </c>
      <c r="E774" s="33">
        <v>2.72</v>
      </c>
      <c r="F774" s="33"/>
      <c r="G774" s="32"/>
      <c r="H774" s="34"/>
      <c r="I774" s="35">
        <v>0.4</v>
      </c>
      <c r="J774" s="42">
        <f t="shared" si="39"/>
        <v>1.0880000000000001</v>
      </c>
      <c r="K774" s="35">
        <v>1</v>
      </c>
      <c r="L774" s="34">
        <f t="shared" si="40"/>
        <v>2.72</v>
      </c>
      <c r="M774" s="32">
        <v>6</v>
      </c>
      <c r="N774" s="34">
        <f t="shared" si="42"/>
        <v>1.6320000000000001</v>
      </c>
      <c r="O774" s="63">
        <f>+N774*M774*1490000</f>
        <v>14590080.000000002</v>
      </c>
      <c r="P774" s="53">
        <v>2022</v>
      </c>
      <c r="Q774" s="132" t="s">
        <v>483</v>
      </c>
      <c r="R774" s="32" t="s">
        <v>38</v>
      </c>
    </row>
    <row r="775" spans="1:18" s="83" customFormat="1" ht="38.25" x14ac:dyDescent="0.25">
      <c r="A775" s="128"/>
      <c r="B775" s="25" t="s">
        <v>505</v>
      </c>
      <c r="C775" s="26">
        <v>32179</v>
      </c>
      <c r="D775" s="24" t="s">
        <v>24</v>
      </c>
      <c r="E775" s="27">
        <v>2.72</v>
      </c>
      <c r="F775" s="27"/>
      <c r="G775" s="24"/>
      <c r="H775" s="28"/>
      <c r="I775" s="29">
        <v>0.4</v>
      </c>
      <c r="J775" s="130">
        <f>I775*(E775+F775+H775)</f>
        <v>1.0880000000000001</v>
      </c>
      <c r="K775" s="29">
        <v>1</v>
      </c>
      <c r="L775" s="28">
        <f>K775*(E775+F775+H775)</f>
        <v>2.72</v>
      </c>
      <c r="M775" s="24">
        <v>6</v>
      </c>
      <c r="N775" s="28">
        <f>+L775-J775</f>
        <v>1.6320000000000001</v>
      </c>
      <c r="O775" s="64">
        <f>+M775*N775*1490000</f>
        <v>14590080.000000002</v>
      </c>
      <c r="P775" s="53">
        <v>2023</v>
      </c>
      <c r="Q775" s="67" t="s">
        <v>483</v>
      </c>
      <c r="R775" s="24" t="s">
        <v>39</v>
      </c>
    </row>
    <row r="776" spans="1:18" s="83" customFormat="1" ht="38.25" x14ac:dyDescent="0.25">
      <c r="A776" s="128"/>
      <c r="B776" s="25" t="s">
        <v>505</v>
      </c>
      <c r="C776" s="26">
        <v>32179</v>
      </c>
      <c r="D776" s="24" t="s">
        <v>24</v>
      </c>
      <c r="E776" s="27">
        <v>2.72</v>
      </c>
      <c r="F776" s="27"/>
      <c r="G776" s="24"/>
      <c r="H776" s="28"/>
      <c r="I776" s="29">
        <v>0.4</v>
      </c>
      <c r="J776" s="130">
        <f>I776*(E776+F776+H776)</f>
        <v>1.0880000000000001</v>
      </c>
      <c r="K776" s="29">
        <v>1</v>
      </c>
      <c r="L776" s="28">
        <f>K776*(E776+F776+H776)</f>
        <v>2.72</v>
      </c>
      <c r="M776" s="24">
        <v>6</v>
      </c>
      <c r="N776" s="28">
        <f>+L776-J776</f>
        <v>1.6320000000000001</v>
      </c>
      <c r="O776" s="64">
        <f>+M776*N776*1800000</f>
        <v>17625600.000000004</v>
      </c>
      <c r="P776" s="53">
        <v>2023</v>
      </c>
      <c r="Q776" s="67" t="s">
        <v>483</v>
      </c>
      <c r="R776" s="24" t="s">
        <v>27</v>
      </c>
    </row>
    <row r="777" spans="1:18" s="138" customFormat="1" ht="27" x14ac:dyDescent="0.25">
      <c r="A777" s="134"/>
      <c r="B777" s="43" t="s">
        <v>506</v>
      </c>
      <c r="C777" s="44"/>
      <c r="D777" s="47"/>
      <c r="E777" s="46"/>
      <c r="F777" s="46"/>
      <c r="G777" s="47"/>
      <c r="H777" s="45"/>
      <c r="I777" s="49"/>
      <c r="J777" s="50"/>
      <c r="K777" s="41"/>
      <c r="L777" s="40"/>
      <c r="M777" s="47">
        <f>SUM(M772:M776)</f>
        <v>24</v>
      </c>
      <c r="N777" s="40"/>
      <c r="O777" s="135">
        <f>SUM(O772:O776)</f>
        <v>60537600</v>
      </c>
      <c r="P777" s="136"/>
      <c r="Q777" s="140"/>
      <c r="R777" s="38"/>
    </row>
    <row r="778" spans="1:18" s="83" customFormat="1" ht="38.25" x14ac:dyDescent="0.25">
      <c r="A778" s="128">
        <v>148</v>
      </c>
      <c r="B778" s="17" t="s">
        <v>507</v>
      </c>
      <c r="C778" s="58">
        <v>34199</v>
      </c>
      <c r="D778" s="19" t="s">
        <v>64</v>
      </c>
      <c r="E778" s="20">
        <v>2.67</v>
      </c>
      <c r="F778" s="20">
        <v>0.4</v>
      </c>
      <c r="G778" s="19"/>
      <c r="H778" s="21"/>
      <c r="I778" s="22">
        <v>0.4</v>
      </c>
      <c r="J778" s="23">
        <f t="shared" si="39"/>
        <v>1.228</v>
      </c>
      <c r="K778" s="29">
        <v>1</v>
      </c>
      <c r="L778" s="28">
        <f t="shared" si="40"/>
        <v>3.07</v>
      </c>
      <c r="M778" s="19">
        <v>12</v>
      </c>
      <c r="N778" s="28">
        <f t="shared" si="42"/>
        <v>1.8419999999999999</v>
      </c>
      <c r="O778" s="64">
        <f>+N778*M778*1490000</f>
        <v>32934960</v>
      </c>
      <c r="P778" s="53">
        <v>2022</v>
      </c>
      <c r="Q778" s="129" t="s">
        <v>483</v>
      </c>
      <c r="R778" s="24"/>
    </row>
    <row r="779" spans="1:18" s="83" customFormat="1" ht="38.25" x14ac:dyDescent="0.25">
      <c r="A779" s="128"/>
      <c r="B779" s="25" t="s">
        <v>507</v>
      </c>
      <c r="C779" s="56">
        <v>34199</v>
      </c>
      <c r="D779" s="24" t="s">
        <v>64</v>
      </c>
      <c r="E779" s="27">
        <v>2.67</v>
      </c>
      <c r="F779" s="27">
        <v>0.4</v>
      </c>
      <c r="G779" s="24"/>
      <c r="H779" s="28"/>
      <c r="I779" s="29">
        <v>0.4</v>
      </c>
      <c r="J779" s="130">
        <f>I779*(E779+F779+H779)</f>
        <v>1.228</v>
      </c>
      <c r="K779" s="29">
        <v>1</v>
      </c>
      <c r="L779" s="28">
        <f>K779*(E779+F779+H779)</f>
        <v>3.07</v>
      </c>
      <c r="M779" s="24">
        <v>6</v>
      </c>
      <c r="N779" s="28">
        <f>+L779-J779</f>
        <v>1.8419999999999999</v>
      </c>
      <c r="O779" s="64">
        <f>+M779*N779*1490000</f>
        <v>16467480</v>
      </c>
      <c r="P779" s="53">
        <v>2023</v>
      </c>
      <c r="Q779" s="67" t="s">
        <v>483</v>
      </c>
      <c r="R779" s="24" t="s">
        <v>39</v>
      </c>
    </row>
    <row r="780" spans="1:18" s="83" customFormat="1" ht="38.25" x14ac:dyDescent="0.25">
      <c r="A780" s="128"/>
      <c r="B780" s="25" t="s">
        <v>507</v>
      </c>
      <c r="C780" s="56">
        <v>34199</v>
      </c>
      <c r="D780" s="24" t="s">
        <v>64</v>
      </c>
      <c r="E780" s="27">
        <v>2.67</v>
      </c>
      <c r="F780" s="27">
        <v>0.4</v>
      </c>
      <c r="G780" s="24"/>
      <c r="H780" s="28"/>
      <c r="I780" s="29">
        <v>0.4</v>
      </c>
      <c r="J780" s="130">
        <f>I780*(E780+F780+H780)</f>
        <v>1.228</v>
      </c>
      <c r="K780" s="29">
        <v>1</v>
      </c>
      <c r="L780" s="28">
        <f>K780*(E780+F780+H780)</f>
        <v>3.07</v>
      </c>
      <c r="M780" s="24">
        <v>6</v>
      </c>
      <c r="N780" s="28">
        <f>+L780-J780</f>
        <v>1.8419999999999999</v>
      </c>
      <c r="O780" s="64">
        <f>+M780*N780*1800000</f>
        <v>19893600</v>
      </c>
      <c r="P780" s="53">
        <v>2023</v>
      </c>
      <c r="Q780" s="67" t="s">
        <v>483</v>
      </c>
      <c r="R780" s="24" t="s">
        <v>27</v>
      </c>
    </row>
    <row r="781" spans="1:18" s="138" customFormat="1" ht="27" x14ac:dyDescent="0.25">
      <c r="A781" s="134"/>
      <c r="B781" s="43" t="s">
        <v>508</v>
      </c>
      <c r="C781" s="57"/>
      <c r="D781" s="47"/>
      <c r="E781" s="46"/>
      <c r="F781" s="46"/>
      <c r="G781" s="47"/>
      <c r="H781" s="45"/>
      <c r="I781" s="49"/>
      <c r="J781" s="50"/>
      <c r="K781" s="41"/>
      <c r="L781" s="40"/>
      <c r="M781" s="47">
        <f>SUM(M778:M780)</f>
        <v>24</v>
      </c>
      <c r="N781" s="40"/>
      <c r="O781" s="135">
        <f>SUM(O778:O780)</f>
        <v>69296040</v>
      </c>
      <c r="P781" s="136"/>
      <c r="Q781" s="140"/>
      <c r="R781" s="38"/>
    </row>
    <row r="782" spans="1:18" s="83" customFormat="1" ht="38.25" x14ac:dyDescent="0.25">
      <c r="A782" s="128">
        <v>149</v>
      </c>
      <c r="B782" s="17" t="s">
        <v>203</v>
      </c>
      <c r="C782" s="18">
        <v>31036</v>
      </c>
      <c r="D782" s="51" t="s">
        <v>24</v>
      </c>
      <c r="E782" s="20">
        <v>2.86</v>
      </c>
      <c r="F782" s="20"/>
      <c r="G782" s="19"/>
      <c r="H782" s="21"/>
      <c r="I782" s="22">
        <v>0.4</v>
      </c>
      <c r="J782" s="23">
        <f t="shared" si="39"/>
        <v>1.1439999999999999</v>
      </c>
      <c r="K782" s="29">
        <v>1</v>
      </c>
      <c r="L782" s="28">
        <f t="shared" si="40"/>
        <v>2.86</v>
      </c>
      <c r="M782" s="19">
        <v>6</v>
      </c>
      <c r="N782" s="28">
        <f t="shared" si="42"/>
        <v>1.716</v>
      </c>
      <c r="O782" s="64">
        <f>+N782*M782*1490000</f>
        <v>15341040</v>
      </c>
      <c r="P782" s="53">
        <v>2022</v>
      </c>
      <c r="Q782" s="129" t="s">
        <v>483</v>
      </c>
      <c r="R782" s="24"/>
    </row>
    <row r="783" spans="1:18" s="133" customFormat="1" ht="38.25" x14ac:dyDescent="0.25">
      <c r="A783" s="131"/>
      <c r="B783" s="30" t="s">
        <v>203</v>
      </c>
      <c r="C783" s="31">
        <v>31036</v>
      </c>
      <c r="D783" s="52" t="s">
        <v>24</v>
      </c>
      <c r="E783" s="33">
        <v>3.03</v>
      </c>
      <c r="F783" s="33"/>
      <c r="G783" s="32"/>
      <c r="H783" s="34"/>
      <c r="I783" s="35">
        <v>0.4</v>
      </c>
      <c r="J783" s="42">
        <f t="shared" si="39"/>
        <v>1.212</v>
      </c>
      <c r="K783" s="35">
        <v>1</v>
      </c>
      <c r="L783" s="34">
        <f t="shared" si="40"/>
        <v>3.03</v>
      </c>
      <c r="M783" s="32">
        <v>6</v>
      </c>
      <c r="N783" s="34">
        <f t="shared" si="42"/>
        <v>1.8179999999999998</v>
      </c>
      <c r="O783" s="63">
        <f>+N783*M783*1490000</f>
        <v>16252920</v>
      </c>
      <c r="P783" s="53">
        <v>2022</v>
      </c>
      <c r="Q783" s="132" t="s">
        <v>483</v>
      </c>
      <c r="R783" s="32" t="s">
        <v>38</v>
      </c>
    </row>
    <row r="784" spans="1:18" s="83" customFormat="1" ht="38.25" x14ac:dyDescent="0.25">
      <c r="A784" s="128"/>
      <c r="B784" s="25" t="s">
        <v>203</v>
      </c>
      <c r="C784" s="26">
        <v>31036</v>
      </c>
      <c r="D784" s="53" t="s">
        <v>24</v>
      </c>
      <c r="E784" s="27">
        <v>3.03</v>
      </c>
      <c r="F784" s="27"/>
      <c r="G784" s="24"/>
      <c r="H784" s="28"/>
      <c r="I784" s="29">
        <v>0.4</v>
      </c>
      <c r="J784" s="130">
        <f>I784*(E784+F784+H784)</f>
        <v>1.212</v>
      </c>
      <c r="K784" s="29">
        <v>1</v>
      </c>
      <c r="L784" s="28">
        <f>K784*(E784+F784+H784)</f>
        <v>3.03</v>
      </c>
      <c r="M784" s="24">
        <v>6</v>
      </c>
      <c r="N784" s="28">
        <f>+L784-J784</f>
        <v>1.8179999999999998</v>
      </c>
      <c r="O784" s="64">
        <f>+M784*N784*1490000</f>
        <v>16252920</v>
      </c>
      <c r="P784" s="53">
        <v>2023</v>
      </c>
      <c r="Q784" s="67" t="s">
        <v>483</v>
      </c>
      <c r="R784" s="24" t="s">
        <v>39</v>
      </c>
    </row>
    <row r="785" spans="1:18" s="83" customFormat="1" ht="38.25" x14ac:dyDescent="0.25">
      <c r="A785" s="128"/>
      <c r="B785" s="25" t="s">
        <v>203</v>
      </c>
      <c r="C785" s="26">
        <v>31036</v>
      </c>
      <c r="D785" s="53" t="s">
        <v>24</v>
      </c>
      <c r="E785" s="27">
        <v>3.03</v>
      </c>
      <c r="F785" s="27"/>
      <c r="G785" s="24"/>
      <c r="H785" s="28"/>
      <c r="I785" s="29">
        <v>0.4</v>
      </c>
      <c r="J785" s="130">
        <f>I785*(E785+F785+H785)</f>
        <v>1.212</v>
      </c>
      <c r="K785" s="29">
        <v>1</v>
      </c>
      <c r="L785" s="28">
        <f>K785*(E785+F785+H785)</f>
        <v>3.03</v>
      </c>
      <c r="M785" s="24">
        <v>6</v>
      </c>
      <c r="N785" s="28">
        <f>+L785-J785</f>
        <v>1.8179999999999998</v>
      </c>
      <c r="O785" s="64">
        <f>+M785*N785*1800000</f>
        <v>19634400</v>
      </c>
      <c r="P785" s="53">
        <v>2023</v>
      </c>
      <c r="Q785" s="67" t="s">
        <v>483</v>
      </c>
      <c r="R785" s="24" t="s">
        <v>27</v>
      </c>
    </row>
    <row r="786" spans="1:18" s="138" customFormat="1" ht="27" x14ac:dyDescent="0.25">
      <c r="A786" s="134"/>
      <c r="B786" s="43" t="s">
        <v>206</v>
      </c>
      <c r="C786" s="44"/>
      <c r="D786" s="54"/>
      <c r="E786" s="46"/>
      <c r="F786" s="46"/>
      <c r="G786" s="47"/>
      <c r="H786" s="45"/>
      <c r="I786" s="49"/>
      <c r="J786" s="50"/>
      <c r="K786" s="41"/>
      <c r="L786" s="40"/>
      <c r="M786" s="47">
        <f>SUM(M782:M785)</f>
        <v>24</v>
      </c>
      <c r="N786" s="40"/>
      <c r="O786" s="135">
        <f>SUM(O782:O785)</f>
        <v>67481280</v>
      </c>
      <c r="P786" s="136"/>
      <c r="Q786" s="140"/>
      <c r="R786" s="38"/>
    </row>
    <row r="787" spans="1:18" s="83" customFormat="1" ht="25.5" x14ac:dyDescent="0.25">
      <c r="A787" s="128">
        <v>150</v>
      </c>
      <c r="B787" s="17" t="s">
        <v>509</v>
      </c>
      <c r="C787" s="18">
        <v>23565</v>
      </c>
      <c r="D787" s="19" t="s">
        <v>90</v>
      </c>
      <c r="E787" s="20">
        <v>5.76</v>
      </c>
      <c r="F787" s="20">
        <v>0.5</v>
      </c>
      <c r="G787" s="19"/>
      <c r="H787" s="21"/>
      <c r="I787" s="22">
        <v>0.5</v>
      </c>
      <c r="J787" s="23">
        <f t="shared" si="39"/>
        <v>3.13</v>
      </c>
      <c r="K787" s="29">
        <v>1</v>
      </c>
      <c r="L787" s="28">
        <f t="shared" si="40"/>
        <v>6.26</v>
      </c>
      <c r="M787" s="19">
        <v>12</v>
      </c>
      <c r="N787" s="28">
        <f t="shared" si="42"/>
        <v>3.13</v>
      </c>
      <c r="O787" s="64">
        <f>+N787*M787*1490000</f>
        <v>55964400</v>
      </c>
      <c r="P787" s="53">
        <v>2022</v>
      </c>
      <c r="Q787" s="129" t="s">
        <v>510</v>
      </c>
      <c r="R787" s="24"/>
    </row>
    <row r="788" spans="1:18" s="83" customFormat="1" ht="25.5" x14ac:dyDescent="0.25">
      <c r="A788" s="128"/>
      <c r="B788" s="25" t="s">
        <v>511</v>
      </c>
      <c r="C788" s="26">
        <v>23565</v>
      </c>
      <c r="D788" s="24" t="s">
        <v>90</v>
      </c>
      <c r="E788" s="27">
        <v>5.76</v>
      </c>
      <c r="F788" s="27">
        <v>0.5</v>
      </c>
      <c r="G788" s="24"/>
      <c r="H788" s="28"/>
      <c r="I788" s="29">
        <v>0.5</v>
      </c>
      <c r="J788" s="130">
        <f>I788*(E788+F788+H788)</f>
        <v>3.13</v>
      </c>
      <c r="K788" s="29">
        <v>1</v>
      </c>
      <c r="L788" s="28">
        <f>K788*(E788+F788+H788)</f>
        <v>6.26</v>
      </c>
      <c r="M788" s="24">
        <v>6</v>
      </c>
      <c r="N788" s="28">
        <f>+L788-J788</f>
        <v>3.13</v>
      </c>
      <c r="O788" s="64">
        <f>+M788*N788*1490000</f>
        <v>27982200</v>
      </c>
      <c r="P788" s="53">
        <v>2023</v>
      </c>
      <c r="Q788" s="67" t="s">
        <v>510</v>
      </c>
      <c r="R788" s="24" t="s">
        <v>39</v>
      </c>
    </row>
    <row r="789" spans="1:18" s="83" customFormat="1" ht="25.5" x14ac:dyDescent="0.25">
      <c r="A789" s="128"/>
      <c r="B789" s="25" t="s">
        <v>511</v>
      </c>
      <c r="C789" s="26">
        <v>23565</v>
      </c>
      <c r="D789" s="24" t="s">
        <v>90</v>
      </c>
      <c r="E789" s="27">
        <v>5.76</v>
      </c>
      <c r="F789" s="27">
        <v>0.5</v>
      </c>
      <c r="G789" s="24"/>
      <c r="H789" s="28"/>
      <c r="I789" s="29">
        <v>0.5</v>
      </c>
      <c r="J789" s="130">
        <f>I789*(E789+F789+H789)</f>
        <v>3.13</v>
      </c>
      <c r="K789" s="29">
        <v>1</v>
      </c>
      <c r="L789" s="28">
        <f>K789*(E789+F789+H789)</f>
        <v>6.26</v>
      </c>
      <c r="M789" s="24">
        <v>4</v>
      </c>
      <c r="N789" s="28">
        <f>+L789-J789</f>
        <v>3.13</v>
      </c>
      <c r="O789" s="64">
        <f>+M789*N789*1800000</f>
        <v>22536000</v>
      </c>
      <c r="P789" s="53">
        <v>2023</v>
      </c>
      <c r="Q789" s="67" t="s">
        <v>510</v>
      </c>
      <c r="R789" s="24" t="s">
        <v>119</v>
      </c>
    </row>
    <row r="790" spans="1:18" s="83" customFormat="1" ht="25.5" x14ac:dyDescent="0.25">
      <c r="A790" s="128"/>
      <c r="B790" s="25" t="s">
        <v>511</v>
      </c>
      <c r="C790" s="26">
        <v>23565</v>
      </c>
      <c r="D790" s="24" t="s">
        <v>90</v>
      </c>
      <c r="E790" s="27">
        <v>6.1</v>
      </c>
      <c r="F790" s="27">
        <v>0.5</v>
      </c>
      <c r="G790" s="24"/>
      <c r="H790" s="28"/>
      <c r="I790" s="29">
        <v>0.5</v>
      </c>
      <c r="J790" s="130">
        <f>I790*(E790+F790+H790)</f>
        <v>3.3</v>
      </c>
      <c r="K790" s="29">
        <v>1</v>
      </c>
      <c r="L790" s="28">
        <f>K790*(E790+F790+H790)</f>
        <v>6.6</v>
      </c>
      <c r="M790" s="24">
        <v>2</v>
      </c>
      <c r="N790" s="28">
        <f>+L790-J790</f>
        <v>3.3</v>
      </c>
      <c r="O790" s="64">
        <f>+M790*N790*1800000</f>
        <v>11880000</v>
      </c>
      <c r="P790" s="53">
        <v>2023</v>
      </c>
      <c r="Q790" s="67" t="s">
        <v>510</v>
      </c>
      <c r="R790" s="24" t="s">
        <v>112</v>
      </c>
    </row>
    <row r="791" spans="1:18" s="138" customFormat="1" ht="27" x14ac:dyDescent="0.25">
      <c r="A791" s="134"/>
      <c r="B791" s="43" t="s">
        <v>512</v>
      </c>
      <c r="C791" s="44"/>
      <c r="D791" s="47"/>
      <c r="E791" s="46"/>
      <c r="F791" s="46"/>
      <c r="G791" s="47"/>
      <c r="H791" s="45"/>
      <c r="I791" s="49"/>
      <c r="J791" s="50"/>
      <c r="K791" s="41"/>
      <c r="L791" s="40"/>
      <c r="M791" s="47">
        <f>SUM(M787:M790)</f>
        <v>24</v>
      </c>
      <c r="N791" s="40"/>
      <c r="O791" s="135">
        <f>SUM(O787:O790)</f>
        <v>118362600</v>
      </c>
      <c r="P791" s="136"/>
      <c r="Q791" s="140"/>
      <c r="R791" s="38"/>
    </row>
    <row r="792" spans="1:18" s="83" customFormat="1" ht="25.5" x14ac:dyDescent="0.25">
      <c r="A792" s="128">
        <v>151</v>
      </c>
      <c r="B792" s="17" t="s">
        <v>513</v>
      </c>
      <c r="C792" s="18">
        <v>32801</v>
      </c>
      <c r="D792" s="19" t="s">
        <v>64</v>
      </c>
      <c r="E792" s="20">
        <v>3</v>
      </c>
      <c r="F792" s="20"/>
      <c r="G792" s="19"/>
      <c r="H792" s="21"/>
      <c r="I792" s="22">
        <v>0.5</v>
      </c>
      <c r="J792" s="23">
        <f t="shared" si="39"/>
        <v>1.5</v>
      </c>
      <c r="K792" s="29">
        <v>1</v>
      </c>
      <c r="L792" s="28">
        <f t="shared" si="40"/>
        <v>3</v>
      </c>
      <c r="M792" s="19">
        <v>12</v>
      </c>
      <c r="N792" s="28">
        <f t="shared" si="42"/>
        <v>1.5</v>
      </c>
      <c r="O792" s="64">
        <f>+N792*M792*1490000</f>
        <v>26820000</v>
      </c>
      <c r="P792" s="53">
        <v>2022</v>
      </c>
      <c r="Q792" s="129" t="s">
        <v>510</v>
      </c>
      <c r="R792" s="24"/>
    </row>
    <row r="793" spans="1:18" s="83" customFormat="1" ht="25.5" x14ac:dyDescent="0.25">
      <c r="A793" s="128"/>
      <c r="B793" s="25" t="s">
        <v>513</v>
      </c>
      <c r="C793" s="26">
        <v>32801</v>
      </c>
      <c r="D793" s="24" t="s">
        <v>64</v>
      </c>
      <c r="E793" s="27">
        <v>3</v>
      </c>
      <c r="F793" s="27"/>
      <c r="G793" s="24"/>
      <c r="H793" s="28"/>
      <c r="I793" s="29">
        <v>0.5</v>
      </c>
      <c r="J793" s="130">
        <f>I793*(E793+F793+H793)</f>
        <v>1.5</v>
      </c>
      <c r="K793" s="29">
        <v>1</v>
      </c>
      <c r="L793" s="28">
        <f>K793*(E793+F793+H793)</f>
        <v>3</v>
      </c>
      <c r="M793" s="24">
        <v>6</v>
      </c>
      <c r="N793" s="28">
        <f>+L793-J793</f>
        <v>1.5</v>
      </c>
      <c r="O793" s="64">
        <f>+M793*N793*1490000</f>
        <v>13410000</v>
      </c>
      <c r="P793" s="53">
        <v>2023</v>
      </c>
      <c r="Q793" s="67" t="s">
        <v>510</v>
      </c>
      <c r="R793" s="24" t="s">
        <v>39</v>
      </c>
    </row>
    <row r="794" spans="1:18" s="83" customFormat="1" ht="25.5" x14ac:dyDescent="0.25">
      <c r="A794" s="128"/>
      <c r="B794" s="25" t="s">
        <v>513</v>
      </c>
      <c r="C794" s="26">
        <v>32801</v>
      </c>
      <c r="D794" s="24" t="s">
        <v>64</v>
      </c>
      <c r="E794" s="27">
        <v>3</v>
      </c>
      <c r="F794" s="27"/>
      <c r="G794" s="24"/>
      <c r="H794" s="28"/>
      <c r="I794" s="29">
        <v>0.5</v>
      </c>
      <c r="J794" s="130">
        <f>I794*(E794+F794+H794)</f>
        <v>1.5</v>
      </c>
      <c r="K794" s="29">
        <v>1</v>
      </c>
      <c r="L794" s="28">
        <f>K794*(E794+F794+H794)</f>
        <v>3</v>
      </c>
      <c r="M794" s="24">
        <v>6</v>
      </c>
      <c r="N794" s="28">
        <f>+L794-J794</f>
        <v>1.5</v>
      </c>
      <c r="O794" s="64">
        <f>+M794*N794*1800000</f>
        <v>16200000</v>
      </c>
      <c r="P794" s="53">
        <v>2023</v>
      </c>
      <c r="Q794" s="67" t="s">
        <v>510</v>
      </c>
      <c r="R794" s="24" t="s">
        <v>514</v>
      </c>
    </row>
    <row r="795" spans="1:18" s="138" customFormat="1" ht="27" x14ac:dyDescent="0.25">
      <c r="A795" s="134"/>
      <c r="B795" s="43" t="s">
        <v>515</v>
      </c>
      <c r="C795" s="44"/>
      <c r="D795" s="47"/>
      <c r="E795" s="46"/>
      <c r="F795" s="46"/>
      <c r="G795" s="47"/>
      <c r="H795" s="45"/>
      <c r="I795" s="49"/>
      <c r="J795" s="50"/>
      <c r="K795" s="41"/>
      <c r="L795" s="40"/>
      <c r="M795" s="47">
        <f>SUM(M792:M794)</f>
        <v>24</v>
      </c>
      <c r="N795" s="40"/>
      <c r="O795" s="135">
        <f>SUM(O792:O794)</f>
        <v>56430000</v>
      </c>
      <c r="P795" s="136"/>
      <c r="Q795" s="140"/>
      <c r="R795" s="38"/>
    </row>
    <row r="796" spans="1:18" s="133" customFormat="1" ht="25.5" x14ac:dyDescent="0.25">
      <c r="A796" s="131">
        <v>152</v>
      </c>
      <c r="B796" s="30" t="s">
        <v>516</v>
      </c>
      <c r="C796" s="31">
        <v>34724</v>
      </c>
      <c r="D796" s="34" t="s">
        <v>102</v>
      </c>
      <c r="E796" s="33">
        <v>2.34</v>
      </c>
      <c r="F796" s="33"/>
      <c r="G796" s="32"/>
      <c r="H796" s="34"/>
      <c r="I796" s="35">
        <v>0.5</v>
      </c>
      <c r="J796" s="42">
        <f t="shared" si="39"/>
        <v>1.17</v>
      </c>
      <c r="K796" s="35">
        <v>1</v>
      </c>
      <c r="L796" s="34">
        <f t="shared" si="40"/>
        <v>2.34</v>
      </c>
      <c r="M796" s="32">
        <v>9</v>
      </c>
      <c r="N796" s="34">
        <f t="shared" si="42"/>
        <v>1.17</v>
      </c>
      <c r="O796" s="63">
        <f>+N796*M796*1490000</f>
        <v>15689699.999999998</v>
      </c>
      <c r="P796" s="52">
        <v>2022</v>
      </c>
      <c r="Q796" s="132" t="s">
        <v>510</v>
      </c>
      <c r="R796" s="32" t="s">
        <v>762</v>
      </c>
    </row>
    <row r="797" spans="1:18" s="133" customFormat="1" ht="51" x14ac:dyDescent="0.25">
      <c r="A797" s="131"/>
      <c r="B797" s="30" t="s">
        <v>516</v>
      </c>
      <c r="C797" s="31">
        <v>34724</v>
      </c>
      <c r="D797" s="34" t="s">
        <v>102</v>
      </c>
      <c r="E797" s="33">
        <v>2.67</v>
      </c>
      <c r="F797" s="33"/>
      <c r="G797" s="32"/>
      <c r="H797" s="34"/>
      <c r="I797" s="35">
        <v>0.4</v>
      </c>
      <c r="J797" s="42">
        <f>I797*(E797+F797+H797)</f>
        <v>1.0680000000000001</v>
      </c>
      <c r="K797" s="35">
        <v>1</v>
      </c>
      <c r="L797" s="34">
        <f>K797*(E797+F797+H797)</f>
        <v>2.67</v>
      </c>
      <c r="M797" s="32">
        <v>0</v>
      </c>
      <c r="N797" s="34">
        <f>+L797-J797</f>
        <v>1.6019999999999999</v>
      </c>
      <c r="O797" s="63">
        <f>+M797*N797*1800000</f>
        <v>0</v>
      </c>
      <c r="P797" s="52">
        <v>2023</v>
      </c>
      <c r="Q797" s="132" t="s">
        <v>510</v>
      </c>
      <c r="R797" s="32" t="s">
        <v>801</v>
      </c>
    </row>
    <row r="798" spans="1:18" s="138" customFormat="1" ht="27" x14ac:dyDescent="0.25">
      <c r="A798" s="134"/>
      <c r="B798" s="43" t="s">
        <v>518</v>
      </c>
      <c r="C798" s="44"/>
      <c r="D798" s="45"/>
      <c r="E798" s="46"/>
      <c r="F798" s="46"/>
      <c r="G798" s="47"/>
      <c r="H798" s="45"/>
      <c r="I798" s="49"/>
      <c r="J798" s="50"/>
      <c r="K798" s="41"/>
      <c r="L798" s="40"/>
      <c r="M798" s="47">
        <f>SUM(M796:M797)</f>
        <v>9</v>
      </c>
      <c r="N798" s="40"/>
      <c r="O798" s="135">
        <f>SUM(O796:O797)</f>
        <v>15689699.999999998</v>
      </c>
      <c r="P798" s="136"/>
      <c r="Q798" s="140"/>
      <c r="R798" s="38"/>
    </row>
    <row r="799" spans="1:18" s="133" customFormat="1" ht="25.5" x14ac:dyDescent="0.25">
      <c r="A799" s="131">
        <v>153</v>
      </c>
      <c r="B799" s="30" t="s">
        <v>519</v>
      </c>
      <c r="C799" s="31">
        <v>34564</v>
      </c>
      <c r="D799" s="34" t="s">
        <v>102</v>
      </c>
      <c r="E799" s="33">
        <v>2.34</v>
      </c>
      <c r="F799" s="33"/>
      <c r="G799" s="32"/>
      <c r="H799" s="34"/>
      <c r="I799" s="35">
        <v>0.5</v>
      </c>
      <c r="J799" s="42">
        <f t="shared" si="39"/>
        <v>1.17</v>
      </c>
      <c r="K799" s="35">
        <v>1</v>
      </c>
      <c r="L799" s="34">
        <f t="shared" si="40"/>
        <v>2.34</v>
      </c>
      <c r="M799" s="32">
        <v>12</v>
      </c>
      <c r="N799" s="34">
        <f t="shared" si="42"/>
        <v>1.17</v>
      </c>
      <c r="O799" s="63">
        <f>+N799*M799*1490000</f>
        <v>20919600</v>
      </c>
      <c r="P799" s="52">
        <v>2022</v>
      </c>
      <c r="Q799" s="132" t="s">
        <v>510</v>
      </c>
      <c r="R799" s="32"/>
    </row>
    <row r="800" spans="1:18" s="133" customFormat="1" ht="25.5" x14ac:dyDescent="0.25">
      <c r="A800" s="131"/>
      <c r="B800" s="30" t="s">
        <v>519</v>
      </c>
      <c r="C800" s="31">
        <v>34564</v>
      </c>
      <c r="D800" s="34" t="s">
        <v>102</v>
      </c>
      <c r="E800" s="33">
        <v>2.34</v>
      </c>
      <c r="F800" s="33"/>
      <c r="G800" s="32"/>
      <c r="H800" s="34"/>
      <c r="I800" s="35">
        <v>0.5</v>
      </c>
      <c r="J800" s="42">
        <f>I800*(E800+F800+H800)</f>
        <v>1.17</v>
      </c>
      <c r="K800" s="35">
        <v>1</v>
      </c>
      <c r="L800" s="34">
        <f>K800*(E800+F800+H800)</f>
        <v>2.34</v>
      </c>
      <c r="M800" s="32">
        <v>6</v>
      </c>
      <c r="N800" s="34">
        <f>+L800-J800</f>
        <v>1.17</v>
      </c>
      <c r="O800" s="63">
        <f>+M800*N800*1490000</f>
        <v>10459800</v>
      </c>
      <c r="P800" s="52">
        <v>2023</v>
      </c>
      <c r="Q800" s="132" t="s">
        <v>510</v>
      </c>
      <c r="R800" s="32" t="s">
        <v>39</v>
      </c>
    </row>
    <row r="801" spans="1:18" s="133" customFormat="1" ht="38.25" x14ac:dyDescent="0.25">
      <c r="A801" s="131"/>
      <c r="B801" s="30" t="s">
        <v>519</v>
      </c>
      <c r="C801" s="31">
        <v>34564</v>
      </c>
      <c r="D801" s="34" t="s">
        <v>102</v>
      </c>
      <c r="E801" s="33">
        <v>2.34</v>
      </c>
      <c r="F801" s="33"/>
      <c r="G801" s="32"/>
      <c r="H801" s="34"/>
      <c r="I801" s="35">
        <v>0.4</v>
      </c>
      <c r="J801" s="42">
        <f>I801*(E801+F801+H801)</f>
        <v>0.93599999999999994</v>
      </c>
      <c r="K801" s="35">
        <v>1</v>
      </c>
      <c r="L801" s="34">
        <f>K801*(E801+F801+H801)</f>
        <v>2.34</v>
      </c>
      <c r="M801" s="32">
        <v>2</v>
      </c>
      <c r="N801" s="34">
        <f>+L801-J801</f>
        <v>1.4039999999999999</v>
      </c>
      <c r="O801" s="63">
        <f>+M801*N801*1800000</f>
        <v>5054400</v>
      </c>
      <c r="P801" s="52">
        <v>2023</v>
      </c>
      <c r="Q801" s="132" t="s">
        <v>510</v>
      </c>
      <c r="R801" s="32" t="s">
        <v>800</v>
      </c>
    </row>
    <row r="802" spans="1:18" s="133" customFormat="1" ht="25.5" x14ac:dyDescent="0.25">
      <c r="A802" s="131"/>
      <c r="B802" s="30" t="s">
        <v>519</v>
      </c>
      <c r="C802" s="31">
        <v>34564</v>
      </c>
      <c r="D802" s="34" t="s">
        <v>102</v>
      </c>
      <c r="E802" s="33">
        <v>2.67</v>
      </c>
      <c r="F802" s="33"/>
      <c r="G802" s="32"/>
      <c r="H802" s="34"/>
      <c r="I802" s="35">
        <v>0.4</v>
      </c>
      <c r="J802" s="42">
        <f>I802*(E802+F802+H802)</f>
        <v>1.0680000000000001</v>
      </c>
      <c r="K802" s="35">
        <v>1</v>
      </c>
      <c r="L802" s="34">
        <f>K802*(E802+F802+H802)</f>
        <v>2.67</v>
      </c>
      <c r="M802" s="32">
        <v>4</v>
      </c>
      <c r="N802" s="34">
        <f>+L802-J802</f>
        <v>1.6019999999999999</v>
      </c>
      <c r="O802" s="63">
        <f>+M802*N802*1800000</f>
        <v>11534399.999999998</v>
      </c>
      <c r="P802" s="52">
        <v>2023</v>
      </c>
      <c r="Q802" s="132" t="s">
        <v>510</v>
      </c>
      <c r="R802" s="32" t="s">
        <v>61</v>
      </c>
    </row>
    <row r="803" spans="1:18" s="138" customFormat="1" ht="27" x14ac:dyDescent="0.25">
      <c r="A803" s="134"/>
      <c r="B803" s="43" t="s">
        <v>520</v>
      </c>
      <c r="C803" s="44"/>
      <c r="D803" s="45"/>
      <c r="E803" s="46"/>
      <c r="F803" s="46"/>
      <c r="G803" s="47"/>
      <c r="H803" s="45"/>
      <c r="I803" s="49"/>
      <c r="J803" s="50"/>
      <c r="K803" s="41"/>
      <c r="L803" s="40"/>
      <c r="M803" s="47">
        <f>SUM(M799:M802)</f>
        <v>24</v>
      </c>
      <c r="N803" s="40"/>
      <c r="O803" s="135">
        <f>SUM(O799:O802)</f>
        <v>47968200</v>
      </c>
      <c r="P803" s="136"/>
      <c r="Q803" s="140"/>
      <c r="R803" s="38"/>
    </row>
    <row r="804" spans="1:18" s="83" customFormat="1" ht="25.5" x14ac:dyDescent="0.25">
      <c r="A804" s="128">
        <v>154</v>
      </c>
      <c r="B804" s="17" t="s">
        <v>521</v>
      </c>
      <c r="C804" s="18">
        <v>31916</v>
      </c>
      <c r="D804" s="19" t="s">
        <v>24</v>
      </c>
      <c r="E804" s="20">
        <v>2.66</v>
      </c>
      <c r="F804" s="20"/>
      <c r="G804" s="19"/>
      <c r="H804" s="21"/>
      <c r="I804" s="22">
        <v>0.5</v>
      </c>
      <c r="J804" s="23">
        <f t="shared" si="39"/>
        <v>1.33</v>
      </c>
      <c r="K804" s="29">
        <v>1</v>
      </c>
      <c r="L804" s="28">
        <f t="shared" si="40"/>
        <v>2.66</v>
      </c>
      <c r="M804" s="19">
        <v>6</v>
      </c>
      <c r="N804" s="28">
        <f t="shared" si="42"/>
        <v>1.33</v>
      </c>
      <c r="O804" s="64">
        <f>+N804*M804*1490000</f>
        <v>11890200</v>
      </c>
      <c r="P804" s="53">
        <v>2022</v>
      </c>
      <c r="Q804" s="129" t="s">
        <v>510</v>
      </c>
      <c r="R804" s="24"/>
    </row>
    <row r="805" spans="1:18" s="133" customFormat="1" ht="25.5" x14ac:dyDescent="0.25">
      <c r="A805" s="131"/>
      <c r="B805" s="30" t="s">
        <v>521</v>
      </c>
      <c r="C805" s="31">
        <v>31916</v>
      </c>
      <c r="D805" s="32" t="s">
        <v>24</v>
      </c>
      <c r="E805" s="33">
        <v>2.72</v>
      </c>
      <c r="F805" s="33"/>
      <c r="G805" s="32"/>
      <c r="H805" s="34"/>
      <c r="I805" s="35">
        <v>0.5</v>
      </c>
      <c r="J805" s="42">
        <f t="shared" si="39"/>
        <v>1.36</v>
      </c>
      <c r="K805" s="35">
        <v>1</v>
      </c>
      <c r="L805" s="34">
        <f t="shared" si="40"/>
        <v>2.72</v>
      </c>
      <c r="M805" s="32">
        <v>6</v>
      </c>
      <c r="N805" s="34">
        <f t="shared" si="42"/>
        <v>1.36</v>
      </c>
      <c r="O805" s="63">
        <f>+N805*M805*1490000</f>
        <v>12158400</v>
      </c>
      <c r="P805" s="52">
        <v>2022</v>
      </c>
      <c r="Q805" s="132" t="s">
        <v>510</v>
      </c>
      <c r="R805" s="32" t="s">
        <v>38</v>
      </c>
    </row>
    <row r="806" spans="1:18" s="83" customFormat="1" ht="25.5" x14ac:dyDescent="0.25">
      <c r="A806" s="128"/>
      <c r="B806" s="25" t="s">
        <v>521</v>
      </c>
      <c r="C806" s="26">
        <v>31916</v>
      </c>
      <c r="D806" s="24" t="s">
        <v>24</v>
      </c>
      <c r="E806" s="27">
        <v>2.72</v>
      </c>
      <c r="F806" s="27"/>
      <c r="G806" s="24"/>
      <c r="H806" s="28"/>
      <c r="I806" s="29">
        <v>0.5</v>
      </c>
      <c r="J806" s="130">
        <f>I806*(E806+F806+H806)</f>
        <v>1.36</v>
      </c>
      <c r="K806" s="29">
        <v>1</v>
      </c>
      <c r="L806" s="28">
        <f>K806*(E806+F806+H806)</f>
        <v>2.72</v>
      </c>
      <c r="M806" s="24">
        <v>6</v>
      </c>
      <c r="N806" s="28">
        <f>+L806-J806</f>
        <v>1.36</v>
      </c>
      <c r="O806" s="64">
        <f>+M806*N806*1490000</f>
        <v>12158400</v>
      </c>
      <c r="P806" s="53">
        <v>2023</v>
      </c>
      <c r="Q806" s="67" t="s">
        <v>510</v>
      </c>
      <c r="R806" s="24" t="s">
        <v>39</v>
      </c>
    </row>
    <row r="807" spans="1:18" s="83" customFormat="1" ht="25.5" x14ac:dyDescent="0.25">
      <c r="A807" s="128"/>
      <c r="B807" s="25" t="s">
        <v>521</v>
      </c>
      <c r="C807" s="26">
        <v>31916</v>
      </c>
      <c r="D807" s="24" t="s">
        <v>24</v>
      </c>
      <c r="E807" s="27">
        <v>2.72</v>
      </c>
      <c r="F807" s="27"/>
      <c r="G807" s="24"/>
      <c r="H807" s="28"/>
      <c r="I807" s="29">
        <v>0.5</v>
      </c>
      <c r="J807" s="130">
        <f>I807*(E807+F807+H807)</f>
        <v>1.36</v>
      </c>
      <c r="K807" s="29">
        <v>1</v>
      </c>
      <c r="L807" s="28">
        <f>K807*(E807+F807+H807)</f>
        <v>2.72</v>
      </c>
      <c r="M807" s="24">
        <v>3</v>
      </c>
      <c r="N807" s="28">
        <f>+L807-J807</f>
        <v>1.36</v>
      </c>
      <c r="O807" s="64">
        <f>+M807*N807*1800000</f>
        <v>7344000</v>
      </c>
      <c r="P807" s="53">
        <v>2023</v>
      </c>
      <c r="Q807" s="67" t="s">
        <v>510</v>
      </c>
      <c r="R807" s="24" t="s">
        <v>34</v>
      </c>
    </row>
    <row r="808" spans="1:18" s="133" customFormat="1" ht="25.5" x14ac:dyDescent="0.25">
      <c r="A808" s="131"/>
      <c r="B808" s="30" t="s">
        <v>521</v>
      </c>
      <c r="C808" s="31">
        <v>31916</v>
      </c>
      <c r="D808" s="32" t="s">
        <v>24</v>
      </c>
      <c r="E808" s="33">
        <v>3.03</v>
      </c>
      <c r="F808" s="33"/>
      <c r="G808" s="32"/>
      <c r="H808" s="34"/>
      <c r="I808" s="35">
        <v>0.5</v>
      </c>
      <c r="J808" s="42">
        <f>I808*(E808+F808+H808)</f>
        <v>1.5149999999999999</v>
      </c>
      <c r="K808" s="35">
        <v>1</v>
      </c>
      <c r="L808" s="34">
        <f>K808*(E808+F808+H808)</f>
        <v>3.03</v>
      </c>
      <c r="M808" s="32">
        <v>3</v>
      </c>
      <c r="N808" s="34">
        <f>+L808-J808</f>
        <v>1.5149999999999999</v>
      </c>
      <c r="O808" s="63">
        <f>+M808*N808*1800000</f>
        <v>8181000</v>
      </c>
      <c r="P808" s="53">
        <v>2023</v>
      </c>
      <c r="Q808" s="132" t="s">
        <v>510</v>
      </c>
      <c r="R808" s="32" t="s">
        <v>285</v>
      </c>
    </row>
    <row r="809" spans="1:18" s="138" customFormat="1" ht="27" x14ac:dyDescent="0.25">
      <c r="A809" s="134"/>
      <c r="B809" s="43" t="s">
        <v>522</v>
      </c>
      <c r="C809" s="44"/>
      <c r="D809" s="47"/>
      <c r="E809" s="46"/>
      <c r="F809" s="46"/>
      <c r="G809" s="47"/>
      <c r="H809" s="45"/>
      <c r="I809" s="49"/>
      <c r="J809" s="50"/>
      <c r="K809" s="41"/>
      <c r="L809" s="40"/>
      <c r="M809" s="47">
        <f>SUM(M804:M808)</f>
        <v>24</v>
      </c>
      <c r="N809" s="40"/>
      <c r="O809" s="135">
        <f>SUM(O804:O808)</f>
        <v>51732000</v>
      </c>
      <c r="P809" s="136"/>
      <c r="Q809" s="140"/>
      <c r="R809" s="38"/>
    </row>
    <row r="810" spans="1:18" s="83" customFormat="1" ht="38.25" x14ac:dyDescent="0.25">
      <c r="A810" s="128">
        <v>155</v>
      </c>
      <c r="B810" s="17" t="s">
        <v>523</v>
      </c>
      <c r="C810" s="18">
        <v>31727</v>
      </c>
      <c r="D810" s="51" t="s">
        <v>24</v>
      </c>
      <c r="E810" s="20">
        <v>3.26</v>
      </c>
      <c r="F810" s="20"/>
      <c r="G810" s="19"/>
      <c r="H810" s="21"/>
      <c r="I810" s="22">
        <v>0.4</v>
      </c>
      <c r="J810" s="23">
        <f t="shared" si="39"/>
        <v>1.304</v>
      </c>
      <c r="K810" s="29">
        <v>1</v>
      </c>
      <c r="L810" s="28">
        <f t="shared" si="40"/>
        <v>3.26</v>
      </c>
      <c r="M810" s="19">
        <v>4</v>
      </c>
      <c r="N810" s="28">
        <f t="shared" si="42"/>
        <v>1.9559999999999997</v>
      </c>
      <c r="O810" s="64">
        <f>+N810*M810*1490000</f>
        <v>11657759.999999998</v>
      </c>
      <c r="P810" s="53">
        <v>2022</v>
      </c>
      <c r="Q810" s="129" t="s">
        <v>772</v>
      </c>
      <c r="R810" s="24" t="s">
        <v>524</v>
      </c>
    </row>
    <row r="811" spans="1:18" s="83" customFormat="1" ht="25.5" x14ac:dyDescent="0.25">
      <c r="A811" s="128"/>
      <c r="B811" s="17" t="s">
        <v>523</v>
      </c>
      <c r="C811" s="18">
        <v>31727</v>
      </c>
      <c r="D811" s="51" t="s">
        <v>24</v>
      </c>
      <c r="E811" s="20">
        <v>3.26</v>
      </c>
      <c r="F811" s="20"/>
      <c r="G811" s="19"/>
      <c r="H811" s="21"/>
      <c r="I811" s="22">
        <v>0.5</v>
      </c>
      <c r="J811" s="23">
        <f t="shared" si="39"/>
        <v>1.63</v>
      </c>
      <c r="K811" s="29">
        <v>1</v>
      </c>
      <c r="L811" s="28">
        <f t="shared" si="40"/>
        <v>3.26</v>
      </c>
      <c r="M811" s="19">
        <v>2</v>
      </c>
      <c r="N811" s="28">
        <f t="shared" si="42"/>
        <v>1.63</v>
      </c>
      <c r="O811" s="64">
        <f>+N811*M811*1490000</f>
        <v>4857400</v>
      </c>
      <c r="P811" s="53">
        <v>2022</v>
      </c>
      <c r="Q811" s="129" t="s">
        <v>510</v>
      </c>
      <c r="R811" s="24" t="s">
        <v>313</v>
      </c>
    </row>
    <row r="812" spans="1:18" s="133" customFormat="1" ht="25.5" x14ac:dyDescent="0.25">
      <c r="A812" s="131"/>
      <c r="B812" s="30" t="s">
        <v>523</v>
      </c>
      <c r="C812" s="31">
        <v>31727</v>
      </c>
      <c r="D812" s="52" t="s">
        <v>24</v>
      </c>
      <c r="E812" s="33">
        <v>3.34</v>
      </c>
      <c r="F812" s="33"/>
      <c r="G812" s="32"/>
      <c r="H812" s="34"/>
      <c r="I812" s="35">
        <v>0.5</v>
      </c>
      <c r="J812" s="42">
        <f t="shared" si="39"/>
        <v>1.67</v>
      </c>
      <c r="K812" s="35">
        <v>1</v>
      </c>
      <c r="L812" s="34">
        <f t="shared" si="40"/>
        <v>3.34</v>
      </c>
      <c r="M812" s="32">
        <v>6</v>
      </c>
      <c r="N812" s="34">
        <f t="shared" si="42"/>
        <v>1.67</v>
      </c>
      <c r="O812" s="63">
        <f>+N812*M812*1490000</f>
        <v>14929800</v>
      </c>
      <c r="P812" s="52">
        <v>2022</v>
      </c>
      <c r="Q812" s="132" t="s">
        <v>510</v>
      </c>
      <c r="R812" s="32" t="s">
        <v>38</v>
      </c>
    </row>
    <row r="813" spans="1:18" s="133" customFormat="1" ht="25.5" x14ac:dyDescent="0.25">
      <c r="A813" s="131"/>
      <c r="B813" s="30" t="s">
        <v>523</v>
      </c>
      <c r="C813" s="31">
        <v>31727</v>
      </c>
      <c r="D813" s="52" t="s">
        <v>24</v>
      </c>
      <c r="E813" s="33">
        <v>3.34</v>
      </c>
      <c r="F813" s="33"/>
      <c r="G813" s="32"/>
      <c r="H813" s="34"/>
      <c r="I813" s="35">
        <v>0.5</v>
      </c>
      <c r="J813" s="42">
        <f>I813*(E813+F813+H813)</f>
        <v>1.67</v>
      </c>
      <c r="K813" s="35">
        <v>1</v>
      </c>
      <c r="L813" s="34">
        <f>K813*(E813+F813+H813)</f>
        <v>3.34</v>
      </c>
      <c r="M813" s="32">
        <v>4</v>
      </c>
      <c r="N813" s="34">
        <f>+L813-J813</f>
        <v>1.67</v>
      </c>
      <c r="O813" s="63">
        <f>+M813*N813*1490000</f>
        <v>9953200</v>
      </c>
      <c r="P813" s="52">
        <v>2023</v>
      </c>
      <c r="Q813" s="132" t="s">
        <v>510</v>
      </c>
      <c r="R813" s="32" t="s">
        <v>525</v>
      </c>
    </row>
    <row r="814" spans="1:18" s="133" customFormat="1" ht="25.5" x14ac:dyDescent="0.25">
      <c r="A814" s="131"/>
      <c r="B814" s="30" t="s">
        <v>523</v>
      </c>
      <c r="C814" s="31">
        <v>31727</v>
      </c>
      <c r="D814" s="52" t="s">
        <v>24</v>
      </c>
      <c r="E814" s="33">
        <v>3.34</v>
      </c>
      <c r="F814" s="33"/>
      <c r="G814" s="32"/>
      <c r="H814" s="34"/>
      <c r="I814" s="35">
        <v>0.5</v>
      </c>
      <c r="J814" s="42">
        <f>I814*(E814+F814+H814)</f>
        <v>1.67</v>
      </c>
      <c r="K814" s="35">
        <v>1</v>
      </c>
      <c r="L814" s="34">
        <f>K814*(E814+F814+H814)</f>
        <v>3.34</v>
      </c>
      <c r="M814" s="32">
        <v>2</v>
      </c>
      <c r="N814" s="34">
        <f>+L814-J814</f>
        <v>1.67</v>
      </c>
      <c r="O814" s="63">
        <f>+M814*N814*1800000</f>
        <v>6012000</v>
      </c>
      <c r="P814" s="52">
        <v>2023</v>
      </c>
      <c r="Q814" s="132" t="s">
        <v>510</v>
      </c>
      <c r="R814" s="32" t="s">
        <v>526</v>
      </c>
    </row>
    <row r="815" spans="1:18" s="138" customFormat="1" ht="27" x14ac:dyDescent="0.25">
      <c r="A815" s="134"/>
      <c r="B815" s="43" t="s">
        <v>527</v>
      </c>
      <c r="C815" s="44"/>
      <c r="D815" s="54"/>
      <c r="E815" s="46"/>
      <c r="F815" s="46"/>
      <c r="G815" s="47"/>
      <c r="H815" s="45"/>
      <c r="I815" s="49"/>
      <c r="J815" s="50"/>
      <c r="K815" s="41"/>
      <c r="L815" s="40"/>
      <c r="M815" s="47">
        <f>SUM(M810:M814)</f>
        <v>18</v>
      </c>
      <c r="N815" s="40"/>
      <c r="O815" s="135">
        <f>SUM(O810:O814)</f>
        <v>47410160</v>
      </c>
      <c r="P815" s="136"/>
      <c r="Q815" s="140"/>
      <c r="R815" s="38"/>
    </row>
    <row r="816" spans="1:18" s="133" customFormat="1" ht="25.5" x14ac:dyDescent="0.25">
      <c r="A816" s="131">
        <v>156</v>
      </c>
      <c r="B816" s="30" t="s">
        <v>528</v>
      </c>
      <c r="C816" s="31">
        <v>31281</v>
      </c>
      <c r="D816" s="52" t="s">
        <v>24</v>
      </c>
      <c r="E816" s="33">
        <v>3.26</v>
      </c>
      <c r="F816" s="33"/>
      <c r="G816" s="32"/>
      <c r="H816" s="34"/>
      <c r="I816" s="35">
        <v>0.5</v>
      </c>
      <c r="J816" s="42">
        <f t="shared" si="39"/>
        <v>1.63</v>
      </c>
      <c r="K816" s="35">
        <v>1</v>
      </c>
      <c r="L816" s="34">
        <f t="shared" si="40"/>
        <v>3.26</v>
      </c>
      <c r="M816" s="32">
        <v>6</v>
      </c>
      <c r="N816" s="34">
        <f t="shared" si="42"/>
        <v>1.63</v>
      </c>
      <c r="O816" s="63">
        <f>+N816*M816*1490000</f>
        <v>14572199.999999998</v>
      </c>
      <c r="P816" s="52">
        <v>2022</v>
      </c>
      <c r="Q816" s="132" t="s">
        <v>510</v>
      </c>
      <c r="R816" s="32" t="s">
        <v>50</v>
      </c>
    </row>
    <row r="817" spans="1:18" s="133" customFormat="1" ht="25.5" x14ac:dyDescent="0.25">
      <c r="A817" s="131"/>
      <c r="B817" s="30" t="s">
        <v>528</v>
      </c>
      <c r="C817" s="31">
        <v>31281</v>
      </c>
      <c r="D817" s="52" t="s">
        <v>24</v>
      </c>
      <c r="E817" s="33">
        <v>3.34</v>
      </c>
      <c r="F817" s="33"/>
      <c r="G817" s="32"/>
      <c r="H817" s="34"/>
      <c r="I817" s="35">
        <v>0.5</v>
      </c>
      <c r="J817" s="42">
        <f t="shared" si="39"/>
        <v>1.67</v>
      </c>
      <c r="K817" s="35">
        <v>1</v>
      </c>
      <c r="L817" s="34">
        <f t="shared" si="40"/>
        <v>3.34</v>
      </c>
      <c r="M817" s="32">
        <v>6</v>
      </c>
      <c r="N817" s="34">
        <f t="shared" si="42"/>
        <v>1.67</v>
      </c>
      <c r="O817" s="63">
        <f>+N817*M817*1490000</f>
        <v>14929800</v>
      </c>
      <c r="P817" s="52">
        <v>2022</v>
      </c>
      <c r="Q817" s="132" t="s">
        <v>510</v>
      </c>
      <c r="R817" s="32" t="s">
        <v>38</v>
      </c>
    </row>
    <row r="818" spans="1:18" s="133" customFormat="1" ht="25.5" x14ac:dyDescent="0.25">
      <c r="A818" s="131"/>
      <c r="B818" s="25" t="s">
        <v>528</v>
      </c>
      <c r="C818" s="26">
        <v>31281</v>
      </c>
      <c r="D818" s="53" t="s">
        <v>24</v>
      </c>
      <c r="E818" s="27">
        <v>3.34</v>
      </c>
      <c r="F818" s="27"/>
      <c r="G818" s="24"/>
      <c r="H818" s="28"/>
      <c r="I818" s="29">
        <v>0.5</v>
      </c>
      <c r="J818" s="130">
        <f>I818*(E818+F818+H818)</f>
        <v>1.67</v>
      </c>
      <c r="K818" s="29">
        <v>1</v>
      </c>
      <c r="L818" s="28">
        <f>K818*(E818+F818+H818)</f>
        <v>3.34</v>
      </c>
      <c r="M818" s="24">
        <v>6</v>
      </c>
      <c r="N818" s="28">
        <f>+L818-J818</f>
        <v>1.67</v>
      </c>
      <c r="O818" s="64">
        <f>+M818*N818*1490000</f>
        <v>14929800</v>
      </c>
      <c r="P818" s="53">
        <v>2023</v>
      </c>
      <c r="Q818" s="67" t="s">
        <v>510</v>
      </c>
      <c r="R818" s="32" t="s">
        <v>39</v>
      </c>
    </row>
    <row r="819" spans="1:18" s="83" customFormat="1" ht="25.5" x14ac:dyDescent="0.25">
      <c r="A819" s="128"/>
      <c r="B819" s="25" t="s">
        <v>528</v>
      </c>
      <c r="C819" s="26">
        <v>31281</v>
      </c>
      <c r="D819" s="53" t="s">
        <v>24</v>
      </c>
      <c r="E819" s="27">
        <v>3.34</v>
      </c>
      <c r="F819" s="27"/>
      <c r="G819" s="24"/>
      <c r="H819" s="28"/>
      <c r="I819" s="29">
        <v>0.5</v>
      </c>
      <c r="J819" s="130">
        <f>I819*(E819+F819+H819)</f>
        <v>1.67</v>
      </c>
      <c r="K819" s="29">
        <v>1</v>
      </c>
      <c r="L819" s="28">
        <f>K819*(E819+F819+H819)</f>
        <v>3.34</v>
      </c>
      <c r="M819" s="24">
        <v>6</v>
      </c>
      <c r="N819" s="28">
        <f>+L819-J819</f>
        <v>1.67</v>
      </c>
      <c r="O819" s="64">
        <f>+M819*N819*1800000</f>
        <v>18036000</v>
      </c>
      <c r="P819" s="53">
        <v>2023</v>
      </c>
      <c r="Q819" s="67" t="s">
        <v>510</v>
      </c>
      <c r="R819" s="24" t="s">
        <v>27</v>
      </c>
    </row>
    <row r="820" spans="1:18" s="138" customFormat="1" ht="27" x14ac:dyDescent="0.25">
      <c r="A820" s="134"/>
      <c r="B820" s="43" t="s">
        <v>529</v>
      </c>
      <c r="C820" s="44"/>
      <c r="D820" s="54"/>
      <c r="E820" s="46"/>
      <c r="F820" s="46"/>
      <c r="G820" s="47"/>
      <c r="H820" s="45"/>
      <c r="I820" s="49"/>
      <c r="J820" s="50"/>
      <c r="K820" s="41"/>
      <c r="L820" s="40"/>
      <c r="M820" s="47">
        <f>SUM(M816:M819)</f>
        <v>24</v>
      </c>
      <c r="N820" s="40"/>
      <c r="O820" s="135">
        <f>SUM(O816:O819)</f>
        <v>62467800</v>
      </c>
      <c r="P820" s="136"/>
      <c r="Q820" s="140"/>
      <c r="R820" s="38"/>
    </row>
    <row r="821" spans="1:18" s="83" customFormat="1" ht="25.5" x14ac:dyDescent="0.25">
      <c r="A821" s="128">
        <v>157</v>
      </c>
      <c r="B821" s="17" t="s">
        <v>530</v>
      </c>
      <c r="C821" s="18">
        <v>32300</v>
      </c>
      <c r="D821" s="19" t="s">
        <v>24</v>
      </c>
      <c r="E821" s="20">
        <v>2.66</v>
      </c>
      <c r="F821" s="20"/>
      <c r="G821" s="19"/>
      <c r="H821" s="21"/>
      <c r="I821" s="22">
        <v>0.5</v>
      </c>
      <c r="J821" s="23">
        <f t="shared" si="39"/>
        <v>1.33</v>
      </c>
      <c r="K821" s="29">
        <v>1</v>
      </c>
      <c r="L821" s="28">
        <f t="shared" si="40"/>
        <v>2.66</v>
      </c>
      <c r="M821" s="19">
        <v>3</v>
      </c>
      <c r="N821" s="28">
        <f t="shared" si="42"/>
        <v>1.33</v>
      </c>
      <c r="O821" s="64">
        <f>+N821*M821*1490000</f>
        <v>5945100</v>
      </c>
      <c r="P821" s="53">
        <v>2022</v>
      </c>
      <c r="Q821" s="129" t="s">
        <v>510</v>
      </c>
      <c r="R821" s="24"/>
    </row>
    <row r="822" spans="1:18" s="133" customFormat="1" ht="25.5" x14ac:dyDescent="0.25">
      <c r="A822" s="131"/>
      <c r="B822" s="30" t="s">
        <v>530</v>
      </c>
      <c r="C822" s="31">
        <v>32300</v>
      </c>
      <c r="D822" s="32" t="s">
        <v>24</v>
      </c>
      <c r="E822" s="33">
        <v>2.86</v>
      </c>
      <c r="F822" s="33"/>
      <c r="G822" s="32"/>
      <c r="H822" s="34"/>
      <c r="I822" s="35">
        <v>0.5</v>
      </c>
      <c r="J822" s="42">
        <f t="shared" si="39"/>
        <v>1.43</v>
      </c>
      <c r="K822" s="35">
        <v>1</v>
      </c>
      <c r="L822" s="34">
        <f t="shared" si="40"/>
        <v>2.86</v>
      </c>
      <c r="M822" s="32">
        <v>3</v>
      </c>
      <c r="N822" s="34">
        <f t="shared" si="42"/>
        <v>1.43</v>
      </c>
      <c r="O822" s="63">
        <f>+N822*M822*1490000</f>
        <v>6392100</v>
      </c>
      <c r="P822" s="52">
        <v>2022</v>
      </c>
      <c r="Q822" s="132" t="s">
        <v>510</v>
      </c>
      <c r="R822" s="32" t="s">
        <v>50</v>
      </c>
    </row>
    <row r="823" spans="1:18" s="133" customFormat="1" ht="25.5" x14ac:dyDescent="0.25">
      <c r="A823" s="131"/>
      <c r="B823" s="30" t="s">
        <v>530</v>
      </c>
      <c r="C823" s="31">
        <v>32300</v>
      </c>
      <c r="D823" s="32" t="s">
        <v>24</v>
      </c>
      <c r="E823" s="33">
        <v>3.03</v>
      </c>
      <c r="F823" s="33"/>
      <c r="G823" s="32"/>
      <c r="H823" s="34"/>
      <c r="I823" s="35">
        <v>0.5</v>
      </c>
      <c r="J823" s="42">
        <f t="shared" si="39"/>
        <v>1.5149999999999999</v>
      </c>
      <c r="K823" s="35">
        <v>1</v>
      </c>
      <c r="L823" s="34">
        <f t="shared" si="40"/>
        <v>3.03</v>
      </c>
      <c r="M823" s="32">
        <v>6</v>
      </c>
      <c r="N823" s="34">
        <f t="shared" si="42"/>
        <v>1.5149999999999999</v>
      </c>
      <c r="O823" s="63">
        <f>+N823*M823*1490000</f>
        <v>13544100</v>
      </c>
      <c r="P823" s="52">
        <v>2022</v>
      </c>
      <c r="Q823" s="132" t="s">
        <v>510</v>
      </c>
      <c r="R823" s="32" t="s">
        <v>38</v>
      </c>
    </row>
    <row r="824" spans="1:18" s="133" customFormat="1" ht="25.5" x14ac:dyDescent="0.25">
      <c r="A824" s="131"/>
      <c r="B824" s="25" t="s">
        <v>530</v>
      </c>
      <c r="C824" s="26">
        <v>32300</v>
      </c>
      <c r="D824" s="24" t="s">
        <v>24</v>
      </c>
      <c r="E824" s="27">
        <v>3.03</v>
      </c>
      <c r="F824" s="27"/>
      <c r="G824" s="24"/>
      <c r="H824" s="28"/>
      <c r="I824" s="29">
        <v>0.5</v>
      </c>
      <c r="J824" s="130">
        <f>I824*(E824+F824+H824)</f>
        <v>1.5149999999999999</v>
      </c>
      <c r="K824" s="29">
        <v>1</v>
      </c>
      <c r="L824" s="28">
        <f>K824*(E824+F824+H824)</f>
        <v>3.03</v>
      </c>
      <c r="M824" s="24">
        <v>6</v>
      </c>
      <c r="N824" s="28">
        <f>+L824-J824</f>
        <v>1.5149999999999999</v>
      </c>
      <c r="O824" s="64">
        <f>+M824*N824*1490000</f>
        <v>13544100</v>
      </c>
      <c r="P824" s="53">
        <v>2023</v>
      </c>
      <c r="Q824" s="67" t="s">
        <v>510</v>
      </c>
      <c r="R824" s="32" t="s">
        <v>39</v>
      </c>
    </row>
    <row r="825" spans="1:18" s="83" customFormat="1" ht="25.5" x14ac:dyDescent="0.25">
      <c r="A825" s="128"/>
      <c r="B825" s="25" t="s">
        <v>530</v>
      </c>
      <c r="C825" s="26">
        <v>32300</v>
      </c>
      <c r="D825" s="24" t="s">
        <v>24</v>
      </c>
      <c r="E825" s="27">
        <v>3.03</v>
      </c>
      <c r="F825" s="27"/>
      <c r="G825" s="24"/>
      <c r="H825" s="28"/>
      <c r="I825" s="29">
        <v>0.5</v>
      </c>
      <c r="J825" s="130">
        <f>I825*(E825+F825+H825)</f>
        <v>1.5149999999999999</v>
      </c>
      <c r="K825" s="29">
        <v>1</v>
      </c>
      <c r="L825" s="28">
        <f>K825*(E825+F825+H825)</f>
        <v>3.03</v>
      </c>
      <c r="M825" s="24">
        <v>6</v>
      </c>
      <c r="N825" s="28">
        <f>+L825-J825</f>
        <v>1.5149999999999999</v>
      </c>
      <c r="O825" s="64">
        <f>+M825*N825*1800000</f>
        <v>16362000</v>
      </c>
      <c r="P825" s="53">
        <v>2023</v>
      </c>
      <c r="Q825" s="67" t="s">
        <v>510</v>
      </c>
      <c r="R825" s="24" t="s">
        <v>27</v>
      </c>
    </row>
    <row r="826" spans="1:18" s="138" customFormat="1" ht="27" x14ac:dyDescent="0.25">
      <c r="A826" s="134"/>
      <c r="B826" s="43" t="s">
        <v>531</v>
      </c>
      <c r="C826" s="44"/>
      <c r="D826" s="47"/>
      <c r="E826" s="46"/>
      <c r="F826" s="46"/>
      <c r="G826" s="47"/>
      <c r="H826" s="45"/>
      <c r="I826" s="49"/>
      <c r="J826" s="50"/>
      <c r="K826" s="41"/>
      <c r="L826" s="40"/>
      <c r="M826" s="47">
        <f>SUM(M821:M825)</f>
        <v>24</v>
      </c>
      <c r="N826" s="40"/>
      <c r="O826" s="135">
        <f>SUM(O821:O825)</f>
        <v>55787400</v>
      </c>
      <c r="P826" s="136"/>
      <c r="Q826" s="140"/>
      <c r="R826" s="38"/>
    </row>
    <row r="827" spans="1:18" s="83" customFormat="1" ht="25.5" x14ac:dyDescent="0.25">
      <c r="A827" s="128">
        <v>158</v>
      </c>
      <c r="B827" s="17" t="s">
        <v>532</v>
      </c>
      <c r="C827" s="18">
        <v>27422</v>
      </c>
      <c r="D827" s="19" t="s">
        <v>64</v>
      </c>
      <c r="E827" s="20">
        <v>3.99</v>
      </c>
      <c r="F827" s="20">
        <v>0.4</v>
      </c>
      <c r="G827" s="19"/>
      <c r="H827" s="21"/>
      <c r="I827" s="22">
        <v>0.5</v>
      </c>
      <c r="J827" s="23">
        <f t="shared" si="39"/>
        <v>2.1950000000000003</v>
      </c>
      <c r="K827" s="29">
        <v>1</v>
      </c>
      <c r="L827" s="28">
        <f t="shared" si="40"/>
        <v>4.3900000000000006</v>
      </c>
      <c r="M827" s="19">
        <v>12</v>
      </c>
      <c r="N827" s="28">
        <f t="shared" si="42"/>
        <v>2.1950000000000003</v>
      </c>
      <c r="O827" s="64">
        <f>+N827*M827*1490000</f>
        <v>39246600.000000007</v>
      </c>
      <c r="P827" s="53">
        <v>2022</v>
      </c>
      <c r="Q827" s="129" t="s">
        <v>510</v>
      </c>
      <c r="R827" s="24"/>
    </row>
    <row r="828" spans="1:18" s="83" customFormat="1" ht="25.5" x14ac:dyDescent="0.25">
      <c r="A828" s="128"/>
      <c r="B828" s="17" t="s">
        <v>532</v>
      </c>
      <c r="C828" s="18">
        <v>27422</v>
      </c>
      <c r="D828" s="19" t="s">
        <v>64</v>
      </c>
      <c r="E828" s="20">
        <v>3.99</v>
      </c>
      <c r="F828" s="20">
        <v>0.4</v>
      </c>
      <c r="G828" s="19"/>
      <c r="H828" s="21"/>
      <c r="I828" s="22">
        <v>0.5</v>
      </c>
      <c r="J828" s="23">
        <f t="shared" si="39"/>
        <v>2.1950000000000003</v>
      </c>
      <c r="K828" s="29">
        <v>1</v>
      </c>
      <c r="L828" s="28">
        <f t="shared" si="40"/>
        <v>4.3900000000000006</v>
      </c>
      <c r="M828" s="19">
        <v>6</v>
      </c>
      <c r="N828" s="28">
        <f t="shared" si="42"/>
        <v>2.1950000000000003</v>
      </c>
      <c r="O828" s="64">
        <f>+N828*M828*1490000</f>
        <v>19623300.000000004</v>
      </c>
      <c r="P828" s="53">
        <v>2023</v>
      </c>
      <c r="Q828" s="129" t="s">
        <v>510</v>
      </c>
      <c r="R828" s="24" t="s">
        <v>39</v>
      </c>
    </row>
    <row r="829" spans="1:18" s="228" customFormat="1" ht="25.5" x14ac:dyDescent="0.25">
      <c r="A829" s="217"/>
      <c r="B829" s="218" t="s">
        <v>532</v>
      </c>
      <c r="C829" s="219">
        <v>27422</v>
      </c>
      <c r="D829" s="220" t="s">
        <v>64</v>
      </c>
      <c r="E829" s="221">
        <v>3.99</v>
      </c>
      <c r="F829" s="221">
        <v>0.4</v>
      </c>
      <c r="G829" s="220"/>
      <c r="H829" s="222"/>
      <c r="I829" s="223">
        <v>0.5</v>
      </c>
      <c r="J829" s="224">
        <f t="shared" si="39"/>
        <v>2.1950000000000003</v>
      </c>
      <c r="K829" s="223">
        <v>1</v>
      </c>
      <c r="L829" s="222">
        <f t="shared" si="40"/>
        <v>4.3900000000000006</v>
      </c>
      <c r="M829" s="220">
        <v>5</v>
      </c>
      <c r="N829" s="222">
        <f t="shared" si="42"/>
        <v>2.1950000000000003</v>
      </c>
      <c r="O829" s="225">
        <f>+N829*M829*1490000</f>
        <v>16352750.000000002</v>
      </c>
      <c r="P829" s="226">
        <v>2023</v>
      </c>
      <c r="Q829" s="227" t="s">
        <v>510</v>
      </c>
      <c r="R829" s="220" t="s">
        <v>73</v>
      </c>
    </row>
    <row r="830" spans="1:18" s="83" customFormat="1" ht="25.5" x14ac:dyDescent="0.25">
      <c r="A830" s="128"/>
      <c r="B830" s="17" t="s">
        <v>532</v>
      </c>
      <c r="C830" s="18">
        <v>27422</v>
      </c>
      <c r="D830" s="19" t="s">
        <v>64</v>
      </c>
      <c r="E830" s="20">
        <f>3.99+0.33</f>
        <v>4.32</v>
      </c>
      <c r="F830" s="20">
        <v>0.4</v>
      </c>
      <c r="G830" s="19"/>
      <c r="H830" s="21"/>
      <c r="I830" s="22">
        <v>0.5</v>
      </c>
      <c r="J830" s="23">
        <f t="shared" si="39"/>
        <v>2.3600000000000003</v>
      </c>
      <c r="K830" s="29">
        <v>1</v>
      </c>
      <c r="L830" s="28">
        <f t="shared" si="40"/>
        <v>4.7200000000000006</v>
      </c>
      <c r="M830" s="19">
        <v>1</v>
      </c>
      <c r="N830" s="28">
        <f t="shared" si="42"/>
        <v>2.3600000000000003</v>
      </c>
      <c r="O830" s="64">
        <f>+N830*M830*1800000</f>
        <v>4248000.0000000009</v>
      </c>
      <c r="P830" s="53">
        <v>2023</v>
      </c>
      <c r="Q830" s="129" t="s">
        <v>510</v>
      </c>
      <c r="R830" s="24" t="s">
        <v>74</v>
      </c>
    </row>
    <row r="831" spans="1:18" s="138" customFormat="1" ht="40.5" x14ac:dyDescent="0.25">
      <c r="A831" s="134"/>
      <c r="B831" s="43" t="s">
        <v>533</v>
      </c>
      <c r="C831" s="44"/>
      <c r="D831" s="47"/>
      <c r="E831" s="46"/>
      <c r="F831" s="46"/>
      <c r="G831" s="47"/>
      <c r="H831" s="45"/>
      <c r="I831" s="49"/>
      <c r="J831" s="50"/>
      <c r="K831" s="41"/>
      <c r="L831" s="40"/>
      <c r="M831" s="47">
        <f>SUM(M827:M830)</f>
        <v>24</v>
      </c>
      <c r="N831" s="40"/>
      <c r="O831" s="135">
        <f>SUM(O827:O830)</f>
        <v>79470650.000000015</v>
      </c>
      <c r="P831" s="136"/>
      <c r="Q831" s="229">
        <f>+O831-R831</f>
        <v>0</v>
      </c>
      <c r="R831" s="38">
        <v>79470650.000000015</v>
      </c>
    </row>
    <row r="832" spans="1:18" s="83" customFormat="1" ht="25.5" x14ac:dyDescent="0.25">
      <c r="A832" s="128">
        <v>159</v>
      </c>
      <c r="B832" s="17" t="s">
        <v>534</v>
      </c>
      <c r="C832" s="18">
        <v>27145</v>
      </c>
      <c r="D832" s="21" t="s">
        <v>102</v>
      </c>
      <c r="E832" s="20">
        <v>3.66</v>
      </c>
      <c r="F832" s="20"/>
      <c r="G832" s="19"/>
      <c r="H832" s="21"/>
      <c r="I832" s="22">
        <v>0.4</v>
      </c>
      <c r="J832" s="23">
        <f t="shared" si="39"/>
        <v>1.4640000000000002</v>
      </c>
      <c r="K832" s="29">
        <v>1</v>
      </c>
      <c r="L832" s="28">
        <f t="shared" si="40"/>
        <v>3.66</v>
      </c>
      <c r="M832" s="19">
        <v>12</v>
      </c>
      <c r="N832" s="28">
        <f t="shared" si="42"/>
        <v>2.1959999999999997</v>
      </c>
      <c r="O832" s="64">
        <f>+N832*M832*1490000</f>
        <v>39264479.999999993</v>
      </c>
      <c r="P832" s="53">
        <v>2022</v>
      </c>
      <c r="Q832" s="129" t="s">
        <v>535</v>
      </c>
      <c r="R832" s="24"/>
    </row>
    <row r="833" spans="1:18" s="83" customFormat="1" ht="25.5" x14ac:dyDescent="0.25">
      <c r="A833" s="128"/>
      <c r="B833" s="17" t="s">
        <v>534</v>
      </c>
      <c r="C833" s="18">
        <v>27145</v>
      </c>
      <c r="D833" s="21" t="s">
        <v>102</v>
      </c>
      <c r="E833" s="20">
        <v>3.66</v>
      </c>
      <c r="F833" s="20"/>
      <c r="G833" s="19"/>
      <c r="H833" s="21"/>
      <c r="I833" s="22">
        <v>0.4</v>
      </c>
      <c r="J833" s="23">
        <f t="shared" si="39"/>
        <v>1.4640000000000002</v>
      </c>
      <c r="K833" s="29">
        <v>1</v>
      </c>
      <c r="L833" s="28">
        <f t="shared" si="40"/>
        <v>3.66</v>
      </c>
      <c r="M833" s="19">
        <v>6</v>
      </c>
      <c r="N833" s="28">
        <f t="shared" si="42"/>
        <v>2.1959999999999997</v>
      </c>
      <c r="O833" s="64">
        <f>+N833*M833*1490000</f>
        <v>19632239.999999996</v>
      </c>
      <c r="P833" s="53">
        <v>2023</v>
      </c>
      <c r="Q833" s="129" t="s">
        <v>535</v>
      </c>
      <c r="R833" s="24" t="s">
        <v>39</v>
      </c>
    </row>
    <row r="834" spans="1:18" s="83" customFormat="1" ht="25.5" x14ac:dyDescent="0.25">
      <c r="A834" s="128"/>
      <c r="B834" s="17" t="s">
        <v>534</v>
      </c>
      <c r="C834" s="18">
        <v>27145</v>
      </c>
      <c r="D834" s="21" t="s">
        <v>102</v>
      </c>
      <c r="E834" s="20">
        <v>3.99</v>
      </c>
      <c r="F834" s="20"/>
      <c r="G834" s="19"/>
      <c r="H834" s="21"/>
      <c r="I834" s="22">
        <v>0.4</v>
      </c>
      <c r="J834" s="23">
        <f t="shared" si="39"/>
        <v>1.5960000000000001</v>
      </c>
      <c r="K834" s="29">
        <v>1</v>
      </c>
      <c r="L834" s="28">
        <f t="shared" si="40"/>
        <v>3.99</v>
      </c>
      <c r="M834" s="19">
        <v>6</v>
      </c>
      <c r="N834" s="28">
        <f t="shared" si="42"/>
        <v>2.3940000000000001</v>
      </c>
      <c r="O834" s="64">
        <f>+N834*M834*1800000</f>
        <v>25855200</v>
      </c>
      <c r="P834" s="53">
        <v>2023</v>
      </c>
      <c r="Q834" s="129" t="s">
        <v>535</v>
      </c>
      <c r="R834" s="24" t="s">
        <v>536</v>
      </c>
    </row>
    <row r="835" spans="1:18" s="138" customFormat="1" ht="27" x14ac:dyDescent="0.25">
      <c r="A835" s="134"/>
      <c r="B835" s="43" t="s">
        <v>537</v>
      </c>
      <c r="C835" s="44"/>
      <c r="D835" s="45"/>
      <c r="E835" s="46"/>
      <c r="F835" s="46"/>
      <c r="G835" s="47"/>
      <c r="H835" s="45"/>
      <c r="I835" s="49"/>
      <c r="J835" s="50"/>
      <c r="K835" s="41"/>
      <c r="L835" s="40"/>
      <c r="M835" s="47">
        <f>SUM(M832:M834)</f>
        <v>24</v>
      </c>
      <c r="N835" s="40"/>
      <c r="O835" s="135">
        <f>SUM(O832:O834)</f>
        <v>84751919.999999985</v>
      </c>
      <c r="P835" s="136"/>
      <c r="Q835" s="140"/>
      <c r="R835" s="38"/>
    </row>
    <row r="836" spans="1:18" s="133" customFormat="1" ht="25.5" x14ac:dyDescent="0.25">
      <c r="A836" s="131">
        <v>160</v>
      </c>
      <c r="B836" s="30" t="s">
        <v>538</v>
      </c>
      <c r="C836" s="31">
        <v>30112</v>
      </c>
      <c r="D836" s="34" t="s">
        <v>90</v>
      </c>
      <c r="E836" s="33">
        <v>4.4000000000000004</v>
      </c>
      <c r="F836" s="33">
        <v>0.5</v>
      </c>
      <c r="G836" s="32"/>
      <c r="H836" s="34"/>
      <c r="I836" s="35">
        <v>0.4</v>
      </c>
      <c r="J836" s="42">
        <f t="shared" si="39"/>
        <v>1.9600000000000002</v>
      </c>
      <c r="K836" s="35">
        <v>1</v>
      </c>
      <c r="L836" s="34">
        <f t="shared" si="40"/>
        <v>4.9000000000000004</v>
      </c>
      <c r="M836" s="32">
        <v>11</v>
      </c>
      <c r="N836" s="34">
        <f t="shared" si="42"/>
        <v>2.9400000000000004</v>
      </c>
      <c r="O836" s="63">
        <f>+N836*M836*1490000</f>
        <v>48186600.000000007</v>
      </c>
      <c r="P836" s="52">
        <v>2022</v>
      </c>
      <c r="Q836" s="132" t="s">
        <v>535</v>
      </c>
      <c r="R836" s="32" t="s">
        <v>763</v>
      </c>
    </row>
    <row r="837" spans="1:18" s="133" customFormat="1" ht="25.5" x14ac:dyDescent="0.25">
      <c r="A837" s="131"/>
      <c r="B837" s="30" t="s">
        <v>538</v>
      </c>
      <c r="C837" s="31">
        <v>30113</v>
      </c>
      <c r="D837" s="34" t="s">
        <v>102</v>
      </c>
      <c r="E837" s="33">
        <v>4.4000000000000004</v>
      </c>
      <c r="F837" s="33">
        <v>0.5</v>
      </c>
      <c r="G837" s="32"/>
      <c r="H837" s="34"/>
      <c r="I837" s="35">
        <v>0.7</v>
      </c>
      <c r="J837" s="42">
        <f t="shared" si="39"/>
        <v>3.43</v>
      </c>
      <c r="K837" s="35">
        <v>1</v>
      </c>
      <c r="L837" s="34">
        <f t="shared" si="40"/>
        <v>4.9000000000000004</v>
      </c>
      <c r="M837" s="32">
        <v>1</v>
      </c>
      <c r="N837" s="34">
        <f t="shared" si="42"/>
        <v>1.4700000000000002</v>
      </c>
      <c r="O837" s="63">
        <f>+N837*M837*1490000</f>
        <v>2190300.0000000005</v>
      </c>
      <c r="P837" s="52">
        <v>2022</v>
      </c>
      <c r="Q837" s="132" t="s">
        <v>535</v>
      </c>
      <c r="R837" s="32" t="s">
        <v>770</v>
      </c>
    </row>
    <row r="838" spans="1:18" s="133" customFormat="1" ht="25.5" x14ac:dyDescent="0.25">
      <c r="A838" s="131"/>
      <c r="B838" s="30" t="s">
        <v>538</v>
      </c>
      <c r="C838" s="31">
        <v>30112</v>
      </c>
      <c r="D838" s="34" t="s">
        <v>90</v>
      </c>
      <c r="E838" s="33">
        <v>4.4000000000000004</v>
      </c>
      <c r="F838" s="33">
        <v>0.5</v>
      </c>
      <c r="G838" s="32"/>
      <c r="H838" s="34"/>
      <c r="I838" s="35">
        <v>0.4</v>
      </c>
      <c r="J838" s="42">
        <f t="shared" si="39"/>
        <v>1.9600000000000002</v>
      </c>
      <c r="K838" s="35">
        <v>1</v>
      </c>
      <c r="L838" s="34">
        <f t="shared" si="40"/>
        <v>4.9000000000000004</v>
      </c>
      <c r="M838" s="32">
        <v>5</v>
      </c>
      <c r="N838" s="34">
        <f t="shared" si="42"/>
        <v>2.9400000000000004</v>
      </c>
      <c r="O838" s="63">
        <f>+N838*M838*1490000</f>
        <v>21903000.000000004</v>
      </c>
      <c r="P838" s="52">
        <v>2023</v>
      </c>
      <c r="Q838" s="132" t="s">
        <v>535</v>
      </c>
      <c r="R838" s="32" t="s">
        <v>764</v>
      </c>
    </row>
    <row r="839" spans="1:18" s="133" customFormat="1" ht="25.5" x14ac:dyDescent="0.25">
      <c r="A839" s="131"/>
      <c r="B839" s="30" t="s">
        <v>538</v>
      </c>
      <c r="C839" s="31">
        <v>30113</v>
      </c>
      <c r="D839" s="34" t="s">
        <v>102</v>
      </c>
      <c r="E839" s="33">
        <v>4.4000000000000004</v>
      </c>
      <c r="F839" s="33">
        <v>0.5</v>
      </c>
      <c r="G839" s="32"/>
      <c r="H839" s="34"/>
      <c r="I839" s="35">
        <v>0.7</v>
      </c>
      <c r="J839" s="42">
        <f t="shared" si="39"/>
        <v>3.43</v>
      </c>
      <c r="K839" s="35">
        <v>1</v>
      </c>
      <c r="L839" s="34">
        <f t="shared" si="40"/>
        <v>4.9000000000000004</v>
      </c>
      <c r="M839" s="32">
        <v>1</v>
      </c>
      <c r="N839" s="34">
        <f t="shared" si="42"/>
        <v>1.4700000000000002</v>
      </c>
      <c r="O839" s="63">
        <f>+N839*M839*1490000</f>
        <v>2190300.0000000005</v>
      </c>
      <c r="P839" s="52">
        <v>2023</v>
      </c>
      <c r="Q839" s="132" t="s">
        <v>535</v>
      </c>
      <c r="R839" s="32" t="s">
        <v>769</v>
      </c>
    </row>
    <row r="840" spans="1:18" s="133" customFormat="1" ht="25.5" x14ac:dyDescent="0.25">
      <c r="A840" s="131"/>
      <c r="B840" s="30" t="s">
        <v>538</v>
      </c>
      <c r="C840" s="31">
        <v>30112</v>
      </c>
      <c r="D840" s="34" t="s">
        <v>90</v>
      </c>
      <c r="E840" s="33">
        <v>4.4000000000000004</v>
      </c>
      <c r="F840" s="33">
        <v>0.5</v>
      </c>
      <c r="G840" s="32"/>
      <c r="H840" s="34"/>
      <c r="I840" s="35">
        <v>0.4</v>
      </c>
      <c r="J840" s="42">
        <f t="shared" si="39"/>
        <v>1.9600000000000002</v>
      </c>
      <c r="K840" s="35">
        <v>1</v>
      </c>
      <c r="L840" s="34">
        <f t="shared" si="40"/>
        <v>4.9000000000000004</v>
      </c>
      <c r="M840" s="32">
        <v>4</v>
      </c>
      <c r="N840" s="34">
        <f t="shared" si="42"/>
        <v>2.9400000000000004</v>
      </c>
      <c r="O840" s="63">
        <f>+N840*M840*1800000</f>
        <v>21168000.000000004</v>
      </c>
      <c r="P840" s="52">
        <v>2023</v>
      </c>
      <c r="Q840" s="132" t="s">
        <v>535</v>
      </c>
      <c r="R840" s="32" t="s">
        <v>119</v>
      </c>
    </row>
    <row r="841" spans="1:18" s="133" customFormat="1" ht="25.5" x14ac:dyDescent="0.25">
      <c r="A841" s="131"/>
      <c r="B841" s="30" t="s">
        <v>538</v>
      </c>
      <c r="C841" s="31">
        <v>30112</v>
      </c>
      <c r="D841" s="34" t="s">
        <v>90</v>
      </c>
      <c r="E841" s="33">
        <v>4.74</v>
      </c>
      <c r="F841" s="33">
        <v>0.5</v>
      </c>
      <c r="G841" s="32"/>
      <c r="H841" s="34"/>
      <c r="I841" s="35">
        <v>0.4</v>
      </c>
      <c r="J841" s="42">
        <f t="shared" si="39"/>
        <v>2.0960000000000001</v>
      </c>
      <c r="K841" s="35">
        <v>1</v>
      </c>
      <c r="L841" s="34">
        <f t="shared" si="40"/>
        <v>5.24</v>
      </c>
      <c r="M841" s="32">
        <v>2</v>
      </c>
      <c r="N841" s="34">
        <f t="shared" si="42"/>
        <v>3.1440000000000001</v>
      </c>
      <c r="O841" s="63">
        <f>+N841*M841*1800000</f>
        <v>11318400</v>
      </c>
      <c r="P841" s="52">
        <v>2023</v>
      </c>
      <c r="Q841" s="132" t="s">
        <v>535</v>
      </c>
      <c r="R841" s="32" t="s">
        <v>112</v>
      </c>
    </row>
    <row r="842" spans="1:18" s="147" customFormat="1" ht="27" x14ac:dyDescent="0.25">
      <c r="A842" s="144"/>
      <c r="B842" s="72" t="s">
        <v>539</v>
      </c>
      <c r="C842" s="73"/>
      <c r="D842" s="48"/>
      <c r="E842" s="74"/>
      <c r="F842" s="74"/>
      <c r="G842" s="75"/>
      <c r="H842" s="48"/>
      <c r="I842" s="76"/>
      <c r="J842" s="77"/>
      <c r="K842" s="76"/>
      <c r="L842" s="48"/>
      <c r="M842" s="75">
        <f>SUM(M836:M841)</f>
        <v>24</v>
      </c>
      <c r="N842" s="48"/>
      <c r="O842" s="145">
        <f>SUM(O836:O841)</f>
        <v>106956600.00000001</v>
      </c>
      <c r="P842" s="78"/>
      <c r="Q842" s="146"/>
      <c r="R842" s="75"/>
    </row>
    <row r="843" spans="1:18" s="133" customFormat="1" ht="25.5" x14ac:dyDescent="0.25">
      <c r="A843" s="131">
        <v>161</v>
      </c>
      <c r="B843" s="30" t="s">
        <v>540</v>
      </c>
      <c r="C843" s="31">
        <v>34748</v>
      </c>
      <c r="D843" s="34" t="s">
        <v>102</v>
      </c>
      <c r="E843" s="33">
        <v>2.34</v>
      </c>
      <c r="F843" s="33"/>
      <c r="G843" s="32"/>
      <c r="H843" s="34"/>
      <c r="I843" s="35">
        <v>0.4</v>
      </c>
      <c r="J843" s="42">
        <f t="shared" si="39"/>
        <v>0.93599999999999994</v>
      </c>
      <c r="K843" s="35">
        <v>1</v>
      </c>
      <c r="L843" s="34">
        <f t="shared" si="40"/>
        <v>2.34</v>
      </c>
      <c r="M843" s="32">
        <v>9</v>
      </c>
      <c r="N843" s="34">
        <f t="shared" si="42"/>
        <v>1.4039999999999999</v>
      </c>
      <c r="O843" s="63">
        <f t="shared" si="43"/>
        <v>18827640</v>
      </c>
      <c r="P843" s="52">
        <v>2022</v>
      </c>
      <c r="Q843" s="132" t="s">
        <v>535</v>
      </c>
      <c r="R843" s="32" t="s">
        <v>541</v>
      </c>
    </row>
    <row r="844" spans="1:18" s="133" customFormat="1" ht="25.5" x14ac:dyDescent="0.25">
      <c r="A844" s="131"/>
      <c r="B844" s="30" t="s">
        <v>540</v>
      </c>
      <c r="C844" s="31">
        <v>34748</v>
      </c>
      <c r="D844" s="34" t="s">
        <v>102</v>
      </c>
      <c r="E844" s="33">
        <v>2.34</v>
      </c>
      <c r="F844" s="33"/>
      <c r="G844" s="32"/>
      <c r="H844" s="34"/>
      <c r="I844" s="35">
        <v>0.4</v>
      </c>
      <c r="J844" s="42">
        <f t="shared" si="39"/>
        <v>0.93599999999999994</v>
      </c>
      <c r="K844" s="35">
        <v>1</v>
      </c>
      <c r="L844" s="34">
        <f t="shared" si="40"/>
        <v>2.34</v>
      </c>
      <c r="M844" s="32">
        <v>3</v>
      </c>
      <c r="N844" s="34">
        <f t="shared" si="42"/>
        <v>1.4039999999999999</v>
      </c>
      <c r="O844" s="63">
        <f>+N844*M844*1490000</f>
        <v>6275880</v>
      </c>
      <c r="P844" s="52">
        <v>2023</v>
      </c>
      <c r="Q844" s="132" t="s">
        <v>535</v>
      </c>
      <c r="R844" s="32" t="s">
        <v>542</v>
      </c>
    </row>
    <row r="845" spans="1:18" s="133" customFormat="1" ht="25.5" x14ac:dyDescent="0.25">
      <c r="A845" s="131"/>
      <c r="B845" s="30" t="s">
        <v>540</v>
      </c>
      <c r="C845" s="31">
        <v>34748</v>
      </c>
      <c r="D845" s="34" t="s">
        <v>102</v>
      </c>
      <c r="E845" s="33">
        <v>2.34</v>
      </c>
      <c r="F845" s="33"/>
      <c r="G845" s="32"/>
      <c r="H845" s="34"/>
      <c r="I845" s="35">
        <v>0.4</v>
      </c>
      <c r="J845" s="42">
        <f t="shared" si="39"/>
        <v>0.93599999999999994</v>
      </c>
      <c r="K845" s="35">
        <v>1</v>
      </c>
      <c r="L845" s="34">
        <f t="shared" si="40"/>
        <v>2.34</v>
      </c>
      <c r="M845" s="32">
        <v>2</v>
      </c>
      <c r="N845" s="34">
        <f t="shared" si="42"/>
        <v>1.4039999999999999</v>
      </c>
      <c r="O845" s="63">
        <f>+N845*M845*1800000</f>
        <v>5054400</v>
      </c>
      <c r="P845" s="52">
        <v>2023</v>
      </c>
      <c r="Q845" s="132" t="s">
        <v>535</v>
      </c>
      <c r="R845" s="32" t="s">
        <v>60</v>
      </c>
    </row>
    <row r="846" spans="1:18" s="133" customFormat="1" ht="25.5" x14ac:dyDescent="0.25">
      <c r="A846" s="131"/>
      <c r="B846" s="30" t="s">
        <v>540</v>
      </c>
      <c r="C846" s="31">
        <v>34748</v>
      </c>
      <c r="D846" s="34" t="s">
        <v>102</v>
      </c>
      <c r="E846" s="33">
        <v>2.67</v>
      </c>
      <c r="F846" s="33"/>
      <c r="G846" s="32"/>
      <c r="H846" s="34"/>
      <c r="I846" s="35">
        <v>0.4</v>
      </c>
      <c r="J846" s="42">
        <f t="shared" si="39"/>
        <v>1.0680000000000001</v>
      </c>
      <c r="K846" s="35">
        <v>1</v>
      </c>
      <c r="L846" s="34">
        <f t="shared" si="40"/>
        <v>2.67</v>
      </c>
      <c r="M846" s="32">
        <v>4</v>
      </c>
      <c r="N846" s="34">
        <f t="shared" si="42"/>
        <v>1.6019999999999999</v>
      </c>
      <c r="O846" s="63">
        <f>+N846*M846*1800000</f>
        <v>11534399.999999998</v>
      </c>
      <c r="P846" s="52">
        <v>2023</v>
      </c>
      <c r="Q846" s="132" t="s">
        <v>535</v>
      </c>
      <c r="R846" s="32" t="s">
        <v>61</v>
      </c>
    </row>
    <row r="847" spans="1:18" s="138" customFormat="1" ht="27" x14ac:dyDescent="0.25">
      <c r="A847" s="134"/>
      <c r="B847" s="43" t="s">
        <v>543</v>
      </c>
      <c r="C847" s="44"/>
      <c r="D847" s="45"/>
      <c r="E847" s="46"/>
      <c r="F847" s="46"/>
      <c r="G847" s="47"/>
      <c r="H847" s="45"/>
      <c r="I847" s="49"/>
      <c r="J847" s="50"/>
      <c r="K847" s="41"/>
      <c r="L847" s="40"/>
      <c r="M847" s="47">
        <f>SUM(M843:M846)</f>
        <v>18</v>
      </c>
      <c r="N847" s="40"/>
      <c r="O847" s="135">
        <f>SUM(O843:O846)</f>
        <v>41692320</v>
      </c>
      <c r="P847" s="136"/>
      <c r="Q847" s="140"/>
      <c r="R847" s="38"/>
    </row>
    <row r="848" spans="1:18" s="83" customFormat="1" ht="25.5" x14ac:dyDescent="0.25">
      <c r="A848" s="128">
        <v>162</v>
      </c>
      <c r="B848" s="17" t="s">
        <v>544</v>
      </c>
      <c r="C848" s="18">
        <v>31394</v>
      </c>
      <c r="D848" s="21" t="s">
        <v>545</v>
      </c>
      <c r="E848" s="20">
        <v>3.33</v>
      </c>
      <c r="F848" s="20">
        <v>0.4</v>
      </c>
      <c r="G848" s="19"/>
      <c r="H848" s="21"/>
      <c r="I848" s="22">
        <v>0.4</v>
      </c>
      <c r="J848" s="23">
        <f t="shared" si="39"/>
        <v>1.492</v>
      </c>
      <c r="K848" s="29">
        <v>1</v>
      </c>
      <c r="L848" s="28">
        <f t="shared" si="40"/>
        <v>3.73</v>
      </c>
      <c r="M848" s="19">
        <v>4</v>
      </c>
      <c r="N848" s="28">
        <f t="shared" si="42"/>
        <v>2.238</v>
      </c>
      <c r="O848" s="64">
        <f t="shared" si="43"/>
        <v>13338480</v>
      </c>
      <c r="P848" s="53">
        <v>2022</v>
      </c>
      <c r="Q848" s="129" t="s">
        <v>535</v>
      </c>
      <c r="R848" s="24"/>
    </row>
    <row r="849" spans="1:18" s="133" customFormat="1" ht="25.5" x14ac:dyDescent="0.25">
      <c r="A849" s="131"/>
      <c r="B849" s="30" t="s">
        <v>544</v>
      </c>
      <c r="C849" s="31">
        <v>31394</v>
      </c>
      <c r="D849" s="34" t="s">
        <v>545</v>
      </c>
      <c r="E849" s="33">
        <v>3.66</v>
      </c>
      <c r="F849" s="33">
        <v>0.4</v>
      </c>
      <c r="G849" s="32"/>
      <c r="H849" s="34"/>
      <c r="I849" s="35">
        <v>0.4</v>
      </c>
      <c r="J849" s="42">
        <f t="shared" si="39"/>
        <v>1.6240000000000003</v>
      </c>
      <c r="K849" s="35">
        <v>1</v>
      </c>
      <c r="L849" s="34">
        <f t="shared" si="40"/>
        <v>4.0600000000000005</v>
      </c>
      <c r="M849" s="32">
        <v>8</v>
      </c>
      <c r="N849" s="34">
        <f t="shared" si="42"/>
        <v>2.4359999999999999</v>
      </c>
      <c r="O849" s="63">
        <f t="shared" si="43"/>
        <v>29037120</v>
      </c>
      <c r="P849" s="53">
        <v>2022</v>
      </c>
      <c r="Q849" s="132" t="s">
        <v>535</v>
      </c>
      <c r="R849" s="32" t="s">
        <v>50</v>
      </c>
    </row>
    <row r="850" spans="1:18" s="133" customFormat="1" ht="25.5" x14ac:dyDescent="0.25">
      <c r="A850" s="131"/>
      <c r="B850" s="30" t="s">
        <v>544</v>
      </c>
      <c r="C850" s="31">
        <v>31394</v>
      </c>
      <c r="D850" s="34" t="s">
        <v>545</v>
      </c>
      <c r="E850" s="33">
        <v>3.66</v>
      </c>
      <c r="F850" s="33">
        <v>0.4</v>
      </c>
      <c r="G850" s="32"/>
      <c r="H850" s="34"/>
      <c r="I850" s="35">
        <v>0.4</v>
      </c>
      <c r="J850" s="42">
        <f t="shared" si="39"/>
        <v>1.6240000000000003</v>
      </c>
      <c r="K850" s="35">
        <v>1</v>
      </c>
      <c r="L850" s="34">
        <f t="shared" si="40"/>
        <v>4.0600000000000005</v>
      </c>
      <c r="M850" s="32">
        <v>6</v>
      </c>
      <c r="N850" s="34">
        <f t="shared" si="42"/>
        <v>2.4359999999999999</v>
      </c>
      <c r="O850" s="63">
        <f>+N850*M850*1490000</f>
        <v>21777840</v>
      </c>
      <c r="P850" s="52">
        <v>2023</v>
      </c>
      <c r="Q850" s="132" t="s">
        <v>535</v>
      </c>
      <c r="R850" s="32" t="s">
        <v>39</v>
      </c>
    </row>
    <row r="851" spans="1:18" s="133" customFormat="1" ht="25.5" x14ac:dyDescent="0.25">
      <c r="A851" s="131"/>
      <c r="B851" s="30" t="s">
        <v>544</v>
      </c>
      <c r="C851" s="31">
        <v>31394</v>
      </c>
      <c r="D851" s="34" t="s">
        <v>545</v>
      </c>
      <c r="E851" s="33">
        <v>3.66</v>
      </c>
      <c r="F851" s="33">
        <v>0.4</v>
      </c>
      <c r="G851" s="32"/>
      <c r="H851" s="34"/>
      <c r="I851" s="35">
        <v>0.4</v>
      </c>
      <c r="J851" s="42">
        <f t="shared" si="39"/>
        <v>1.6240000000000003</v>
      </c>
      <c r="K851" s="35">
        <v>1</v>
      </c>
      <c r="L851" s="34">
        <f t="shared" si="40"/>
        <v>4.0600000000000005</v>
      </c>
      <c r="M851" s="32">
        <v>6</v>
      </c>
      <c r="N851" s="34">
        <f t="shared" si="42"/>
        <v>2.4359999999999999</v>
      </c>
      <c r="O851" s="63">
        <f>+N851*M851*1800000</f>
        <v>26308800</v>
      </c>
      <c r="P851" s="52">
        <v>2023</v>
      </c>
      <c r="Q851" s="132" t="s">
        <v>535</v>
      </c>
      <c r="R851" s="32" t="s">
        <v>27</v>
      </c>
    </row>
    <row r="852" spans="1:18" s="138" customFormat="1" ht="13.5" x14ac:dyDescent="0.25">
      <c r="A852" s="134"/>
      <c r="B852" s="43"/>
      <c r="C852" s="44"/>
      <c r="D852" s="45"/>
      <c r="E852" s="46"/>
      <c r="F852" s="46"/>
      <c r="G852" s="47"/>
      <c r="H852" s="45"/>
      <c r="I852" s="49"/>
      <c r="J852" s="50"/>
      <c r="K852" s="41"/>
      <c r="L852" s="40"/>
      <c r="M852" s="47">
        <f>SUM(M848:M851)</f>
        <v>24</v>
      </c>
      <c r="N852" s="40"/>
      <c r="O852" s="135">
        <f>SUM(O848:O851)</f>
        <v>90462240</v>
      </c>
      <c r="P852" s="136"/>
      <c r="Q852" s="140"/>
      <c r="R852" s="38"/>
    </row>
    <row r="853" spans="1:18" s="133" customFormat="1" ht="38.25" x14ac:dyDescent="0.25">
      <c r="A853" s="131">
        <v>163</v>
      </c>
      <c r="B853" s="30" t="s">
        <v>546</v>
      </c>
      <c r="C853" s="55">
        <v>35789</v>
      </c>
      <c r="D853" s="32" t="s">
        <v>545</v>
      </c>
      <c r="E853" s="33">
        <f>2.34*85%</f>
        <v>1.9889999999999999</v>
      </c>
      <c r="F853" s="33"/>
      <c r="G853" s="32"/>
      <c r="H853" s="34"/>
      <c r="I853" s="35">
        <v>0.4</v>
      </c>
      <c r="J853" s="42">
        <f t="shared" si="39"/>
        <v>0.79559999999999997</v>
      </c>
      <c r="K853" s="35">
        <v>1</v>
      </c>
      <c r="L853" s="34">
        <f t="shared" si="40"/>
        <v>1.9889999999999999</v>
      </c>
      <c r="M853" s="32">
        <v>2</v>
      </c>
      <c r="N853" s="34">
        <f t="shared" si="42"/>
        <v>1.1934</v>
      </c>
      <c r="O853" s="63">
        <f t="shared" si="43"/>
        <v>3556332</v>
      </c>
      <c r="P853" s="52">
        <v>2022</v>
      </c>
      <c r="Q853" s="132" t="s">
        <v>535</v>
      </c>
      <c r="R853" s="32" t="s">
        <v>547</v>
      </c>
    </row>
    <row r="854" spans="1:18" s="133" customFormat="1" ht="25.5" x14ac:dyDescent="0.25">
      <c r="A854" s="131"/>
      <c r="B854" s="30" t="s">
        <v>546</v>
      </c>
      <c r="C854" s="55">
        <v>35789</v>
      </c>
      <c r="D854" s="32" t="s">
        <v>545</v>
      </c>
      <c r="E854" s="33">
        <f>2.34*85%</f>
        <v>1.9889999999999999</v>
      </c>
      <c r="F854" s="33"/>
      <c r="G854" s="32"/>
      <c r="H854" s="34"/>
      <c r="I854" s="35">
        <v>0.4</v>
      </c>
      <c r="J854" s="42">
        <f t="shared" si="39"/>
        <v>0.79559999999999997</v>
      </c>
      <c r="K854" s="35">
        <v>1</v>
      </c>
      <c r="L854" s="34">
        <f t="shared" si="40"/>
        <v>1.9889999999999999</v>
      </c>
      <c r="M854" s="32">
        <v>6</v>
      </c>
      <c r="N854" s="34">
        <f t="shared" si="42"/>
        <v>1.1934</v>
      </c>
      <c r="O854" s="63">
        <f>+N854*M854*1490000</f>
        <v>10668996</v>
      </c>
      <c r="P854" s="52">
        <v>2023</v>
      </c>
      <c r="Q854" s="132" t="s">
        <v>535</v>
      </c>
      <c r="R854" s="32" t="s">
        <v>39</v>
      </c>
    </row>
    <row r="855" spans="1:18" s="133" customFormat="1" ht="25.5" x14ac:dyDescent="0.25">
      <c r="A855" s="131"/>
      <c r="B855" s="30" t="s">
        <v>546</v>
      </c>
      <c r="C855" s="55">
        <v>35789</v>
      </c>
      <c r="D855" s="32" t="s">
        <v>545</v>
      </c>
      <c r="E855" s="33">
        <f>2.34*85%</f>
        <v>1.9889999999999999</v>
      </c>
      <c r="F855" s="33"/>
      <c r="G855" s="32"/>
      <c r="H855" s="34"/>
      <c r="I855" s="35">
        <v>0.4</v>
      </c>
      <c r="J855" s="42">
        <f t="shared" si="39"/>
        <v>0.79559999999999997</v>
      </c>
      <c r="K855" s="35">
        <v>1</v>
      </c>
      <c r="L855" s="34">
        <f t="shared" si="40"/>
        <v>1.9889999999999999</v>
      </c>
      <c r="M855" s="32">
        <v>4</v>
      </c>
      <c r="N855" s="34">
        <f t="shared" si="42"/>
        <v>1.1934</v>
      </c>
      <c r="O855" s="63">
        <f>+N855*M855*1800000</f>
        <v>8592480</v>
      </c>
      <c r="P855" s="52">
        <v>2023</v>
      </c>
      <c r="Q855" s="132" t="s">
        <v>535</v>
      </c>
      <c r="R855" s="32" t="s">
        <v>119</v>
      </c>
    </row>
    <row r="856" spans="1:18" s="133" customFormat="1" ht="25.5" x14ac:dyDescent="0.25">
      <c r="A856" s="131"/>
      <c r="B856" s="30" t="s">
        <v>546</v>
      </c>
      <c r="C856" s="55">
        <v>35789</v>
      </c>
      <c r="D856" s="32" t="s">
        <v>545</v>
      </c>
      <c r="E856" s="33">
        <v>2.34</v>
      </c>
      <c r="F856" s="33"/>
      <c r="G856" s="32"/>
      <c r="H856" s="34"/>
      <c r="I856" s="35">
        <v>0.4</v>
      </c>
      <c r="J856" s="42">
        <f t="shared" si="39"/>
        <v>0.93599999999999994</v>
      </c>
      <c r="K856" s="35">
        <v>1</v>
      </c>
      <c r="L856" s="34">
        <f t="shared" si="40"/>
        <v>2.34</v>
      </c>
      <c r="M856" s="32">
        <v>2</v>
      </c>
      <c r="N856" s="34">
        <f t="shared" si="42"/>
        <v>1.4039999999999999</v>
      </c>
      <c r="O856" s="63">
        <f>+N856*M856*1800000</f>
        <v>5054400</v>
      </c>
      <c r="P856" s="52">
        <v>2023</v>
      </c>
      <c r="Q856" s="132" t="s">
        <v>535</v>
      </c>
      <c r="R856" s="32" t="s">
        <v>548</v>
      </c>
    </row>
    <row r="857" spans="1:18" s="143" customFormat="1" ht="27" x14ac:dyDescent="0.25">
      <c r="A857" s="142"/>
      <c r="B857" s="43" t="s">
        <v>549</v>
      </c>
      <c r="C857" s="57"/>
      <c r="D857" s="47"/>
      <c r="E857" s="46"/>
      <c r="F857" s="46"/>
      <c r="G857" s="47"/>
      <c r="H857" s="45"/>
      <c r="I857" s="49"/>
      <c r="J857" s="50"/>
      <c r="K857" s="49"/>
      <c r="L857" s="45"/>
      <c r="M857" s="47">
        <f>SUM(M853:M856)</f>
        <v>14</v>
      </c>
      <c r="N857" s="45"/>
      <c r="O857" s="65">
        <f>SUM(O853:O856)</f>
        <v>27872208</v>
      </c>
      <c r="P857" s="54"/>
      <c r="Q857" s="140"/>
      <c r="R857" s="47"/>
    </row>
    <row r="858" spans="1:18" s="133" customFormat="1" ht="25.5" x14ac:dyDescent="0.25">
      <c r="A858" s="131">
        <v>164</v>
      </c>
      <c r="B858" s="30" t="s">
        <v>550</v>
      </c>
      <c r="C858" s="31">
        <v>31394</v>
      </c>
      <c r="D858" s="34" t="s">
        <v>344</v>
      </c>
      <c r="E858" s="33">
        <v>3.06</v>
      </c>
      <c r="F858" s="33"/>
      <c r="G858" s="32"/>
      <c r="H858" s="34"/>
      <c r="I858" s="35">
        <v>0.4</v>
      </c>
      <c r="J858" s="42">
        <f t="shared" si="39"/>
        <v>1.2240000000000002</v>
      </c>
      <c r="K858" s="35">
        <v>1</v>
      </c>
      <c r="L858" s="34">
        <f t="shared" si="40"/>
        <v>3.06</v>
      </c>
      <c r="M858" s="32">
        <v>6</v>
      </c>
      <c r="N858" s="34">
        <f t="shared" si="42"/>
        <v>1.8359999999999999</v>
      </c>
      <c r="O858" s="63">
        <f t="shared" si="43"/>
        <v>16413839.999999998</v>
      </c>
      <c r="P858" s="52">
        <v>2022</v>
      </c>
      <c r="Q858" s="132" t="s">
        <v>535</v>
      </c>
      <c r="R858" s="32" t="s">
        <v>50</v>
      </c>
    </row>
    <row r="859" spans="1:18" s="133" customFormat="1" ht="25.5" x14ac:dyDescent="0.25">
      <c r="A859" s="131"/>
      <c r="B859" s="30" t="s">
        <v>550</v>
      </c>
      <c r="C859" s="31">
        <v>31394</v>
      </c>
      <c r="D859" s="34" t="s">
        <v>344</v>
      </c>
      <c r="E859" s="33">
        <v>3.34</v>
      </c>
      <c r="F859" s="33"/>
      <c r="G859" s="32"/>
      <c r="H859" s="34"/>
      <c r="I859" s="35">
        <v>0.4</v>
      </c>
      <c r="J859" s="42">
        <f t="shared" si="39"/>
        <v>1.3360000000000001</v>
      </c>
      <c r="K859" s="35">
        <v>1</v>
      </c>
      <c r="L859" s="34">
        <f t="shared" si="40"/>
        <v>3.34</v>
      </c>
      <c r="M859" s="32">
        <v>6</v>
      </c>
      <c r="N859" s="34">
        <f t="shared" si="42"/>
        <v>2.0039999999999996</v>
      </c>
      <c r="O859" s="63">
        <f t="shared" si="43"/>
        <v>17915759.999999996</v>
      </c>
      <c r="P859" s="52">
        <v>2022</v>
      </c>
      <c r="Q859" s="132" t="s">
        <v>535</v>
      </c>
      <c r="R859" s="32" t="s">
        <v>38</v>
      </c>
    </row>
    <row r="860" spans="1:18" s="133" customFormat="1" ht="25.5" x14ac:dyDescent="0.25">
      <c r="A860" s="131"/>
      <c r="B860" s="30" t="s">
        <v>550</v>
      </c>
      <c r="C860" s="31">
        <v>31394</v>
      </c>
      <c r="D860" s="34" t="s">
        <v>344</v>
      </c>
      <c r="E860" s="33">
        <v>3.34</v>
      </c>
      <c r="F860" s="33"/>
      <c r="G860" s="32"/>
      <c r="H860" s="34"/>
      <c r="I860" s="35">
        <v>0.4</v>
      </c>
      <c r="J860" s="42">
        <f t="shared" si="39"/>
        <v>1.3360000000000001</v>
      </c>
      <c r="K860" s="35">
        <v>1</v>
      </c>
      <c r="L860" s="34">
        <f t="shared" si="40"/>
        <v>3.34</v>
      </c>
      <c r="M860" s="32">
        <v>6</v>
      </c>
      <c r="N860" s="34">
        <f t="shared" si="42"/>
        <v>2.0039999999999996</v>
      </c>
      <c r="O860" s="63">
        <f t="shared" si="43"/>
        <v>17915759.999999996</v>
      </c>
      <c r="P860" s="52">
        <v>2023</v>
      </c>
      <c r="Q860" s="132" t="s">
        <v>535</v>
      </c>
      <c r="R860" s="32" t="s">
        <v>39</v>
      </c>
    </row>
    <row r="861" spans="1:18" s="133" customFormat="1" ht="25.5" x14ac:dyDescent="0.25">
      <c r="A861" s="131"/>
      <c r="B861" s="30" t="s">
        <v>550</v>
      </c>
      <c r="C861" s="31">
        <v>31394</v>
      </c>
      <c r="D861" s="34" t="s">
        <v>344</v>
      </c>
      <c r="E861" s="33">
        <v>3.34</v>
      </c>
      <c r="F861" s="33"/>
      <c r="G861" s="32"/>
      <c r="H861" s="34"/>
      <c r="I861" s="35">
        <v>0.4</v>
      </c>
      <c r="J861" s="42">
        <f t="shared" si="39"/>
        <v>1.3360000000000001</v>
      </c>
      <c r="K861" s="35">
        <v>1</v>
      </c>
      <c r="L861" s="34">
        <f t="shared" si="40"/>
        <v>3.34</v>
      </c>
      <c r="M861" s="32">
        <v>6</v>
      </c>
      <c r="N861" s="34">
        <f t="shared" si="42"/>
        <v>2.0039999999999996</v>
      </c>
      <c r="O861" s="63">
        <f>+N861*M861*1800000</f>
        <v>21643199.999999996</v>
      </c>
      <c r="P861" s="52">
        <v>2023</v>
      </c>
      <c r="Q861" s="132" t="s">
        <v>535</v>
      </c>
      <c r="R861" s="32" t="s">
        <v>27</v>
      </c>
    </row>
    <row r="862" spans="1:18" s="138" customFormat="1" ht="27" x14ac:dyDescent="0.25">
      <c r="A862" s="134"/>
      <c r="B862" s="43" t="s">
        <v>551</v>
      </c>
      <c r="C862" s="44"/>
      <c r="D862" s="45"/>
      <c r="E862" s="46"/>
      <c r="F862" s="46"/>
      <c r="G862" s="47"/>
      <c r="H862" s="45"/>
      <c r="I862" s="49"/>
      <c r="J862" s="50"/>
      <c r="K862" s="41"/>
      <c r="L862" s="40"/>
      <c r="M862" s="47">
        <f>SUM(M858:M861)</f>
        <v>24</v>
      </c>
      <c r="N862" s="40"/>
      <c r="O862" s="135">
        <f>SUM(O858:O861)</f>
        <v>73888559.999999985</v>
      </c>
      <c r="P862" s="136"/>
      <c r="Q862" s="140"/>
      <c r="R862" s="38"/>
    </row>
    <row r="863" spans="1:18" s="83" customFormat="1" ht="25.5" x14ac:dyDescent="0.25">
      <c r="A863" s="128">
        <v>165</v>
      </c>
      <c r="B863" s="17" t="s">
        <v>552</v>
      </c>
      <c r="C863" s="18">
        <v>32341</v>
      </c>
      <c r="D863" s="21" t="s">
        <v>344</v>
      </c>
      <c r="E863" s="20">
        <v>2.86</v>
      </c>
      <c r="F863" s="20"/>
      <c r="G863" s="19"/>
      <c r="H863" s="21"/>
      <c r="I863" s="22">
        <v>0.4</v>
      </c>
      <c r="J863" s="42">
        <f t="shared" si="39"/>
        <v>1.1439999999999999</v>
      </c>
      <c r="K863" s="29">
        <v>1</v>
      </c>
      <c r="L863" s="34">
        <f t="shared" si="40"/>
        <v>2.86</v>
      </c>
      <c r="M863" s="19">
        <v>6</v>
      </c>
      <c r="N863" s="34">
        <f t="shared" si="42"/>
        <v>1.716</v>
      </c>
      <c r="O863" s="64">
        <f t="shared" si="43"/>
        <v>15341040</v>
      </c>
      <c r="P863" s="53">
        <v>2022</v>
      </c>
      <c r="Q863" s="129" t="s">
        <v>535</v>
      </c>
      <c r="R863" s="24"/>
    </row>
    <row r="864" spans="1:18" s="133" customFormat="1" ht="25.5" x14ac:dyDescent="0.25">
      <c r="A864" s="131"/>
      <c r="B864" s="30" t="s">
        <v>552</v>
      </c>
      <c r="C864" s="31">
        <v>32341</v>
      </c>
      <c r="D864" s="34" t="s">
        <v>344</v>
      </c>
      <c r="E864" s="33">
        <v>3.03</v>
      </c>
      <c r="F864" s="33"/>
      <c r="G864" s="32"/>
      <c r="H864" s="34"/>
      <c r="I864" s="35">
        <v>0.4</v>
      </c>
      <c r="J864" s="42">
        <f t="shared" si="39"/>
        <v>1.212</v>
      </c>
      <c r="K864" s="35">
        <v>1</v>
      </c>
      <c r="L864" s="34">
        <f t="shared" si="40"/>
        <v>3.03</v>
      </c>
      <c r="M864" s="32">
        <v>6</v>
      </c>
      <c r="N864" s="34">
        <f t="shared" si="42"/>
        <v>1.8179999999999998</v>
      </c>
      <c r="O864" s="63">
        <f t="shared" si="43"/>
        <v>16252920</v>
      </c>
      <c r="P864" s="53">
        <v>2022</v>
      </c>
      <c r="Q864" s="132" t="s">
        <v>535</v>
      </c>
      <c r="R864" s="32" t="s">
        <v>38</v>
      </c>
    </row>
    <row r="865" spans="1:18" s="133" customFormat="1" ht="25.5" x14ac:dyDescent="0.25">
      <c r="A865" s="131"/>
      <c r="B865" s="30" t="s">
        <v>552</v>
      </c>
      <c r="C865" s="31">
        <v>32341</v>
      </c>
      <c r="D865" s="34" t="s">
        <v>344</v>
      </c>
      <c r="E865" s="33">
        <v>3.03</v>
      </c>
      <c r="F865" s="33"/>
      <c r="G865" s="32"/>
      <c r="H865" s="34"/>
      <c r="I865" s="35">
        <v>0.4</v>
      </c>
      <c r="J865" s="42">
        <f t="shared" si="39"/>
        <v>1.212</v>
      </c>
      <c r="K865" s="35">
        <v>1</v>
      </c>
      <c r="L865" s="34">
        <f t="shared" si="40"/>
        <v>3.03</v>
      </c>
      <c r="M865" s="32">
        <v>6</v>
      </c>
      <c r="N865" s="34">
        <f t="shared" si="42"/>
        <v>1.8179999999999998</v>
      </c>
      <c r="O865" s="63">
        <f t="shared" si="43"/>
        <v>16252920</v>
      </c>
      <c r="P865" s="52">
        <v>2023</v>
      </c>
      <c r="Q865" s="132" t="s">
        <v>535</v>
      </c>
      <c r="R865" s="32" t="s">
        <v>39</v>
      </c>
    </row>
    <row r="866" spans="1:18" s="133" customFormat="1" ht="25.5" x14ac:dyDescent="0.25">
      <c r="A866" s="131"/>
      <c r="B866" s="30" t="s">
        <v>552</v>
      </c>
      <c r="C866" s="31">
        <v>32341</v>
      </c>
      <c r="D866" s="34" t="s">
        <v>344</v>
      </c>
      <c r="E866" s="33">
        <v>3.03</v>
      </c>
      <c r="F866" s="33"/>
      <c r="G866" s="32"/>
      <c r="H866" s="34"/>
      <c r="I866" s="35">
        <v>0.4</v>
      </c>
      <c r="J866" s="42">
        <f t="shared" si="39"/>
        <v>1.212</v>
      </c>
      <c r="K866" s="35">
        <v>1</v>
      </c>
      <c r="L866" s="34">
        <f t="shared" si="40"/>
        <v>3.03</v>
      </c>
      <c r="M866" s="32">
        <v>3</v>
      </c>
      <c r="N866" s="34">
        <f t="shared" si="42"/>
        <v>1.8179999999999998</v>
      </c>
      <c r="O866" s="63">
        <f>+N866*M866*1800000</f>
        <v>9817200</v>
      </c>
      <c r="P866" s="52">
        <v>2023</v>
      </c>
      <c r="Q866" s="132" t="s">
        <v>535</v>
      </c>
      <c r="R866" s="32" t="s">
        <v>34</v>
      </c>
    </row>
    <row r="867" spans="1:18" s="133" customFormat="1" ht="25.5" x14ac:dyDescent="0.25">
      <c r="A867" s="131"/>
      <c r="B867" s="30" t="s">
        <v>552</v>
      </c>
      <c r="C867" s="31">
        <v>32341</v>
      </c>
      <c r="D867" s="34" t="s">
        <v>344</v>
      </c>
      <c r="E867" s="33">
        <v>3.34</v>
      </c>
      <c r="F867" s="33"/>
      <c r="G867" s="32"/>
      <c r="H867" s="34"/>
      <c r="I867" s="35">
        <v>0.4</v>
      </c>
      <c r="J867" s="42">
        <f t="shared" si="39"/>
        <v>1.3360000000000001</v>
      </c>
      <c r="K867" s="35">
        <v>1</v>
      </c>
      <c r="L867" s="34">
        <f t="shared" si="40"/>
        <v>3.34</v>
      </c>
      <c r="M867" s="32">
        <v>3</v>
      </c>
      <c r="N867" s="34">
        <f t="shared" si="42"/>
        <v>2.0039999999999996</v>
      </c>
      <c r="O867" s="63">
        <f>+N867*M867*1800000</f>
        <v>10821599.999999998</v>
      </c>
      <c r="P867" s="52">
        <v>2023</v>
      </c>
      <c r="Q867" s="132" t="s">
        <v>535</v>
      </c>
      <c r="R867" s="32" t="s">
        <v>285</v>
      </c>
    </row>
    <row r="868" spans="1:18" s="138" customFormat="1" ht="27" x14ac:dyDescent="0.25">
      <c r="A868" s="134"/>
      <c r="B868" s="43" t="s">
        <v>553</v>
      </c>
      <c r="C868" s="44"/>
      <c r="D868" s="45"/>
      <c r="E868" s="46"/>
      <c r="F868" s="46"/>
      <c r="G868" s="47"/>
      <c r="H868" s="45"/>
      <c r="I868" s="49"/>
      <c r="J868" s="50"/>
      <c r="K868" s="41"/>
      <c r="L868" s="40"/>
      <c r="M868" s="47">
        <f>SUM(M863:M867)</f>
        <v>24</v>
      </c>
      <c r="N868" s="40"/>
      <c r="O868" s="135">
        <f>SUM(O863:O867)</f>
        <v>68485680</v>
      </c>
      <c r="P868" s="136"/>
      <c r="Q868" s="140"/>
      <c r="R868" s="38"/>
    </row>
    <row r="869" spans="1:18" s="83" customFormat="1" ht="25.5" x14ac:dyDescent="0.25">
      <c r="A869" s="128">
        <v>166</v>
      </c>
      <c r="B869" s="17" t="s">
        <v>554</v>
      </c>
      <c r="C869" s="18">
        <v>33079</v>
      </c>
      <c r="D869" s="21" t="s">
        <v>344</v>
      </c>
      <c r="E869" s="20">
        <v>2.86</v>
      </c>
      <c r="F869" s="20"/>
      <c r="G869" s="19"/>
      <c r="H869" s="21"/>
      <c r="I869" s="22">
        <v>0.4</v>
      </c>
      <c r="J869" s="23">
        <f t="shared" si="39"/>
        <v>1.1439999999999999</v>
      </c>
      <c r="K869" s="29">
        <v>1</v>
      </c>
      <c r="L869" s="28">
        <f t="shared" si="40"/>
        <v>2.86</v>
      </c>
      <c r="M869" s="19">
        <v>6</v>
      </c>
      <c r="N869" s="28">
        <f t="shared" si="42"/>
        <v>1.716</v>
      </c>
      <c r="O869" s="64">
        <f t="shared" si="43"/>
        <v>15341040</v>
      </c>
      <c r="P869" s="53">
        <v>2022</v>
      </c>
      <c r="Q869" s="129" t="s">
        <v>535</v>
      </c>
      <c r="R869" s="24"/>
    </row>
    <row r="870" spans="1:18" s="133" customFormat="1" ht="25.5" x14ac:dyDescent="0.25">
      <c r="A870" s="131"/>
      <c r="B870" s="30" t="s">
        <v>554</v>
      </c>
      <c r="C870" s="31">
        <v>33079</v>
      </c>
      <c r="D870" s="34" t="s">
        <v>344</v>
      </c>
      <c r="E870" s="33">
        <v>3.03</v>
      </c>
      <c r="F870" s="33"/>
      <c r="G870" s="32"/>
      <c r="H870" s="34"/>
      <c r="I870" s="35">
        <v>0.4</v>
      </c>
      <c r="J870" s="42">
        <f t="shared" si="39"/>
        <v>1.212</v>
      </c>
      <c r="K870" s="35">
        <v>1</v>
      </c>
      <c r="L870" s="34">
        <f t="shared" si="40"/>
        <v>3.03</v>
      </c>
      <c r="M870" s="32">
        <v>6</v>
      </c>
      <c r="N870" s="34">
        <f t="shared" si="42"/>
        <v>1.8179999999999998</v>
      </c>
      <c r="O870" s="63">
        <f t="shared" si="43"/>
        <v>16252920</v>
      </c>
      <c r="P870" s="53">
        <v>2022</v>
      </c>
      <c r="Q870" s="132" t="s">
        <v>535</v>
      </c>
      <c r="R870" s="32" t="s">
        <v>38</v>
      </c>
    </row>
    <row r="871" spans="1:18" s="133" customFormat="1" ht="25.5" x14ac:dyDescent="0.25">
      <c r="A871" s="131"/>
      <c r="B871" s="30" t="s">
        <v>554</v>
      </c>
      <c r="C871" s="31">
        <v>33079</v>
      </c>
      <c r="D871" s="34" t="s">
        <v>344</v>
      </c>
      <c r="E871" s="33">
        <v>3.03</v>
      </c>
      <c r="F871" s="33"/>
      <c r="G871" s="32"/>
      <c r="H871" s="34"/>
      <c r="I871" s="35">
        <v>0.4</v>
      </c>
      <c r="J871" s="42">
        <f t="shared" si="39"/>
        <v>1.212</v>
      </c>
      <c r="K871" s="35">
        <v>1</v>
      </c>
      <c r="L871" s="34">
        <f t="shared" si="40"/>
        <v>3.03</v>
      </c>
      <c r="M871" s="32">
        <v>6</v>
      </c>
      <c r="N871" s="34">
        <f t="shared" si="42"/>
        <v>1.8179999999999998</v>
      </c>
      <c r="O871" s="63">
        <f t="shared" si="43"/>
        <v>16252920</v>
      </c>
      <c r="P871" s="52">
        <v>2023</v>
      </c>
      <c r="Q871" s="132" t="s">
        <v>535</v>
      </c>
      <c r="R871" s="32" t="s">
        <v>39</v>
      </c>
    </row>
    <row r="872" spans="1:18" s="133" customFormat="1" ht="25.5" x14ac:dyDescent="0.25">
      <c r="A872" s="131"/>
      <c r="B872" s="30" t="s">
        <v>554</v>
      </c>
      <c r="C872" s="31">
        <v>33079</v>
      </c>
      <c r="D872" s="34" t="s">
        <v>344</v>
      </c>
      <c r="E872" s="33">
        <v>3.03</v>
      </c>
      <c r="F872" s="33"/>
      <c r="G872" s="32"/>
      <c r="H872" s="34"/>
      <c r="I872" s="35">
        <v>0.4</v>
      </c>
      <c r="J872" s="42">
        <f t="shared" si="39"/>
        <v>1.212</v>
      </c>
      <c r="K872" s="35">
        <v>1</v>
      </c>
      <c r="L872" s="34">
        <f t="shared" si="40"/>
        <v>3.03</v>
      </c>
      <c r="M872" s="32">
        <v>6</v>
      </c>
      <c r="N872" s="34">
        <f t="shared" si="42"/>
        <v>1.8179999999999998</v>
      </c>
      <c r="O872" s="63">
        <f>+N872*M872*1800000</f>
        <v>19634400</v>
      </c>
      <c r="P872" s="52">
        <v>2023</v>
      </c>
      <c r="Q872" s="132" t="s">
        <v>535</v>
      </c>
      <c r="R872" s="32" t="s">
        <v>27</v>
      </c>
    </row>
    <row r="873" spans="1:18" s="138" customFormat="1" ht="27" x14ac:dyDescent="0.25">
      <c r="A873" s="134"/>
      <c r="B873" s="43" t="s">
        <v>555</v>
      </c>
      <c r="C873" s="44"/>
      <c r="D873" s="45"/>
      <c r="E873" s="46"/>
      <c r="F873" s="46"/>
      <c r="G873" s="47"/>
      <c r="H873" s="45"/>
      <c r="I873" s="49"/>
      <c r="J873" s="50"/>
      <c r="K873" s="41"/>
      <c r="L873" s="40"/>
      <c r="M873" s="47">
        <f>SUM(M869:M872)</f>
        <v>24</v>
      </c>
      <c r="N873" s="40"/>
      <c r="O873" s="135">
        <f>SUM(O869:O872)</f>
        <v>67481280</v>
      </c>
      <c r="P873" s="136"/>
      <c r="Q873" s="140"/>
      <c r="R873" s="38"/>
    </row>
    <row r="874" spans="1:18" s="83" customFormat="1" ht="25.5" x14ac:dyDescent="0.25">
      <c r="A874" s="128">
        <v>167</v>
      </c>
      <c r="B874" s="17" t="s">
        <v>556</v>
      </c>
      <c r="C874" s="58">
        <v>34244</v>
      </c>
      <c r="D874" s="19" t="s">
        <v>545</v>
      </c>
      <c r="E874" s="20">
        <v>2.67</v>
      </c>
      <c r="F874" s="20"/>
      <c r="G874" s="19"/>
      <c r="H874" s="21"/>
      <c r="I874" s="22">
        <v>0.4</v>
      </c>
      <c r="J874" s="23">
        <f t="shared" si="39"/>
        <v>1.0680000000000001</v>
      </c>
      <c r="K874" s="29">
        <v>1</v>
      </c>
      <c r="L874" s="28">
        <f t="shared" si="40"/>
        <v>2.67</v>
      </c>
      <c r="M874" s="19">
        <v>12</v>
      </c>
      <c r="N874" s="28">
        <f t="shared" si="42"/>
        <v>1.6019999999999999</v>
      </c>
      <c r="O874" s="64">
        <f t="shared" si="43"/>
        <v>28643759.999999996</v>
      </c>
      <c r="P874" s="53">
        <v>2022</v>
      </c>
      <c r="Q874" s="129" t="s">
        <v>535</v>
      </c>
      <c r="R874" s="24"/>
    </row>
    <row r="875" spans="1:18" s="83" customFormat="1" ht="25.5" x14ac:dyDescent="0.25">
      <c r="A875" s="128"/>
      <c r="B875" s="17" t="s">
        <v>556</v>
      </c>
      <c r="C875" s="58">
        <v>34244</v>
      </c>
      <c r="D875" s="19" t="s">
        <v>545</v>
      </c>
      <c r="E875" s="20">
        <v>2.67</v>
      </c>
      <c r="F875" s="20"/>
      <c r="G875" s="19"/>
      <c r="H875" s="21"/>
      <c r="I875" s="22">
        <v>0.4</v>
      </c>
      <c r="J875" s="23">
        <f t="shared" si="39"/>
        <v>1.0680000000000001</v>
      </c>
      <c r="K875" s="29">
        <v>1</v>
      </c>
      <c r="L875" s="28">
        <f t="shared" si="40"/>
        <v>2.67</v>
      </c>
      <c r="M875" s="19">
        <v>6</v>
      </c>
      <c r="N875" s="28">
        <f t="shared" si="42"/>
        <v>1.6019999999999999</v>
      </c>
      <c r="O875" s="64">
        <f t="shared" si="43"/>
        <v>14321879.999999998</v>
      </c>
      <c r="P875" s="53">
        <v>2023</v>
      </c>
      <c r="Q875" s="129" t="s">
        <v>535</v>
      </c>
      <c r="R875" s="24" t="s">
        <v>39</v>
      </c>
    </row>
    <row r="876" spans="1:18" s="83" customFormat="1" ht="25.5" x14ac:dyDescent="0.25">
      <c r="A876" s="128"/>
      <c r="B876" s="17" t="s">
        <v>556</v>
      </c>
      <c r="C876" s="58">
        <v>34244</v>
      </c>
      <c r="D876" s="19" t="s">
        <v>545</v>
      </c>
      <c r="E876" s="20">
        <v>2.67</v>
      </c>
      <c r="F876" s="20"/>
      <c r="G876" s="19"/>
      <c r="H876" s="21"/>
      <c r="I876" s="22">
        <v>0.4</v>
      </c>
      <c r="J876" s="23">
        <f t="shared" si="39"/>
        <v>1.0680000000000001</v>
      </c>
      <c r="K876" s="29">
        <v>1</v>
      </c>
      <c r="L876" s="28">
        <f t="shared" si="40"/>
        <v>2.67</v>
      </c>
      <c r="M876" s="19">
        <v>6</v>
      </c>
      <c r="N876" s="28">
        <f t="shared" si="42"/>
        <v>1.6019999999999999</v>
      </c>
      <c r="O876" s="64">
        <f>+N876*M876*1800000</f>
        <v>17301599.999999996</v>
      </c>
      <c r="P876" s="53">
        <v>2023</v>
      </c>
      <c r="Q876" s="129" t="s">
        <v>535</v>
      </c>
      <c r="R876" s="24" t="s">
        <v>27</v>
      </c>
    </row>
    <row r="877" spans="1:18" s="138" customFormat="1" ht="27" x14ac:dyDescent="0.25">
      <c r="A877" s="134"/>
      <c r="B877" s="43" t="s">
        <v>557</v>
      </c>
      <c r="C877" s="57"/>
      <c r="D877" s="47"/>
      <c r="E877" s="46"/>
      <c r="F877" s="46"/>
      <c r="G877" s="47"/>
      <c r="H877" s="45"/>
      <c r="I877" s="49"/>
      <c r="J877" s="50"/>
      <c r="K877" s="41"/>
      <c r="L877" s="40"/>
      <c r="M877" s="47">
        <f>SUM(M874:M876)</f>
        <v>24</v>
      </c>
      <c r="N877" s="40"/>
      <c r="O877" s="135">
        <f>SUM(O874:O876)</f>
        <v>60267239.999999985</v>
      </c>
      <c r="P877" s="136"/>
      <c r="Q877" s="140"/>
      <c r="R877" s="38"/>
    </row>
    <row r="878" spans="1:18" s="83" customFormat="1" ht="25.5" x14ac:dyDescent="0.25">
      <c r="A878" s="128">
        <v>168</v>
      </c>
      <c r="B878" s="17" t="s">
        <v>558</v>
      </c>
      <c r="C878" s="58">
        <v>33700</v>
      </c>
      <c r="D878" s="66" t="s">
        <v>102</v>
      </c>
      <c r="E878" s="20">
        <v>2.67</v>
      </c>
      <c r="F878" s="20"/>
      <c r="G878" s="19"/>
      <c r="H878" s="21"/>
      <c r="I878" s="22">
        <v>0.4</v>
      </c>
      <c r="J878" s="23">
        <f t="shared" si="39"/>
        <v>1.0680000000000001</v>
      </c>
      <c r="K878" s="29">
        <v>1</v>
      </c>
      <c r="L878" s="28">
        <f t="shared" si="40"/>
        <v>2.67</v>
      </c>
      <c r="M878" s="19">
        <v>12</v>
      </c>
      <c r="N878" s="28">
        <f t="shared" si="42"/>
        <v>1.6019999999999999</v>
      </c>
      <c r="O878" s="64">
        <f t="shared" si="43"/>
        <v>28643759.999999996</v>
      </c>
      <c r="P878" s="53">
        <v>2022</v>
      </c>
      <c r="Q878" s="129" t="s">
        <v>535</v>
      </c>
      <c r="R878" s="24"/>
    </row>
    <row r="879" spans="1:18" s="83" customFormat="1" ht="25.5" x14ac:dyDescent="0.25">
      <c r="A879" s="128"/>
      <c r="B879" s="17" t="s">
        <v>558</v>
      </c>
      <c r="C879" s="58">
        <v>33700</v>
      </c>
      <c r="D879" s="66" t="s">
        <v>102</v>
      </c>
      <c r="E879" s="20">
        <v>2.67</v>
      </c>
      <c r="F879" s="20"/>
      <c r="G879" s="19"/>
      <c r="H879" s="21"/>
      <c r="I879" s="22">
        <v>0.4</v>
      </c>
      <c r="J879" s="23">
        <f t="shared" si="39"/>
        <v>1.0680000000000001</v>
      </c>
      <c r="K879" s="29">
        <v>1</v>
      </c>
      <c r="L879" s="28">
        <f t="shared" si="40"/>
        <v>2.67</v>
      </c>
      <c r="M879" s="19">
        <v>6</v>
      </c>
      <c r="N879" s="28">
        <f t="shared" si="42"/>
        <v>1.6019999999999999</v>
      </c>
      <c r="O879" s="64">
        <f t="shared" si="43"/>
        <v>14321879.999999998</v>
      </c>
      <c r="P879" s="53">
        <v>2023</v>
      </c>
      <c r="Q879" s="129" t="s">
        <v>535</v>
      </c>
      <c r="R879" s="24" t="s">
        <v>39</v>
      </c>
    </row>
    <row r="880" spans="1:18" s="83" customFormat="1" ht="25.5" x14ac:dyDescent="0.25">
      <c r="A880" s="128"/>
      <c r="B880" s="17" t="s">
        <v>558</v>
      </c>
      <c r="C880" s="58">
        <v>33700</v>
      </c>
      <c r="D880" s="66" t="s">
        <v>102</v>
      </c>
      <c r="E880" s="20">
        <v>3</v>
      </c>
      <c r="F880" s="20"/>
      <c r="G880" s="19"/>
      <c r="H880" s="21"/>
      <c r="I880" s="22">
        <v>0.4</v>
      </c>
      <c r="J880" s="23">
        <f t="shared" si="39"/>
        <v>1.2000000000000002</v>
      </c>
      <c r="K880" s="29">
        <v>1</v>
      </c>
      <c r="L880" s="28">
        <f t="shared" si="40"/>
        <v>3</v>
      </c>
      <c r="M880" s="19">
        <v>6</v>
      </c>
      <c r="N880" s="28">
        <f t="shared" si="42"/>
        <v>1.7999999999999998</v>
      </c>
      <c r="O880" s="64">
        <f>+N880*M880*1800000</f>
        <v>19439999.999999996</v>
      </c>
      <c r="P880" s="53">
        <v>2023</v>
      </c>
      <c r="Q880" s="129" t="s">
        <v>535</v>
      </c>
      <c r="R880" s="24" t="s">
        <v>536</v>
      </c>
    </row>
    <row r="881" spans="1:18" s="138" customFormat="1" ht="27" x14ac:dyDescent="0.25">
      <c r="A881" s="134"/>
      <c r="B881" s="43" t="s">
        <v>559</v>
      </c>
      <c r="C881" s="57"/>
      <c r="D881" s="65"/>
      <c r="E881" s="46"/>
      <c r="F881" s="46"/>
      <c r="G881" s="47"/>
      <c r="H881" s="45"/>
      <c r="I881" s="49"/>
      <c r="J881" s="50"/>
      <c r="K881" s="41"/>
      <c r="L881" s="40"/>
      <c r="M881" s="47">
        <f>SUM(M878:M880)</f>
        <v>24</v>
      </c>
      <c r="N881" s="40"/>
      <c r="O881" s="135">
        <f>SUM(O878:O880)</f>
        <v>62405639.999999985</v>
      </c>
      <c r="P881" s="136"/>
      <c r="Q881" s="140"/>
      <c r="R881" s="38"/>
    </row>
    <row r="882" spans="1:18" s="133" customFormat="1" ht="25.5" x14ac:dyDescent="0.25">
      <c r="A882" s="131">
        <v>169</v>
      </c>
      <c r="B882" s="30" t="s">
        <v>560</v>
      </c>
      <c r="C882" s="31">
        <v>31717</v>
      </c>
      <c r="D882" s="34" t="s">
        <v>102</v>
      </c>
      <c r="E882" s="33">
        <v>2.67</v>
      </c>
      <c r="F882" s="33"/>
      <c r="G882" s="32"/>
      <c r="H882" s="34"/>
      <c r="I882" s="35">
        <v>0.7</v>
      </c>
      <c r="J882" s="42">
        <f t="shared" si="39"/>
        <v>1.8689999999999998</v>
      </c>
      <c r="K882" s="35">
        <v>1</v>
      </c>
      <c r="L882" s="34">
        <f t="shared" si="40"/>
        <v>2.67</v>
      </c>
      <c r="M882" s="32">
        <v>2</v>
      </c>
      <c r="N882" s="34">
        <f t="shared" si="42"/>
        <v>0.80100000000000016</v>
      </c>
      <c r="O882" s="63">
        <f t="shared" si="43"/>
        <v>2386980.0000000005</v>
      </c>
      <c r="P882" s="52">
        <v>2022</v>
      </c>
      <c r="Q882" s="132" t="s">
        <v>561</v>
      </c>
      <c r="R882" s="32"/>
    </row>
    <row r="883" spans="1:18" s="133" customFormat="1" ht="25.5" x14ac:dyDescent="0.25">
      <c r="A883" s="131"/>
      <c r="B883" s="30" t="s">
        <v>560</v>
      </c>
      <c r="C883" s="31">
        <v>31717</v>
      </c>
      <c r="D883" s="34" t="s">
        <v>102</v>
      </c>
      <c r="E883" s="33">
        <v>3</v>
      </c>
      <c r="F883" s="33"/>
      <c r="G883" s="32"/>
      <c r="H883" s="34"/>
      <c r="I883" s="35">
        <v>0.7</v>
      </c>
      <c r="J883" s="42">
        <f t="shared" si="39"/>
        <v>2.0999999999999996</v>
      </c>
      <c r="K883" s="35">
        <v>1</v>
      </c>
      <c r="L883" s="34">
        <f t="shared" si="40"/>
        <v>3</v>
      </c>
      <c r="M883" s="32">
        <v>10</v>
      </c>
      <c r="N883" s="34">
        <f t="shared" si="42"/>
        <v>0.90000000000000036</v>
      </c>
      <c r="O883" s="63">
        <f t="shared" si="43"/>
        <v>13410000.000000006</v>
      </c>
      <c r="P883" s="52">
        <v>2022</v>
      </c>
      <c r="Q883" s="132" t="s">
        <v>561</v>
      </c>
      <c r="R883" s="32" t="s">
        <v>50</v>
      </c>
    </row>
    <row r="884" spans="1:18" s="133" customFormat="1" ht="25.5" x14ac:dyDescent="0.25">
      <c r="A884" s="131"/>
      <c r="B884" s="30" t="s">
        <v>560</v>
      </c>
      <c r="C884" s="31">
        <v>31717</v>
      </c>
      <c r="D884" s="34" t="s">
        <v>102</v>
      </c>
      <c r="E884" s="33">
        <v>3</v>
      </c>
      <c r="F884" s="33"/>
      <c r="G884" s="32"/>
      <c r="H884" s="34"/>
      <c r="I884" s="35">
        <v>0.7</v>
      </c>
      <c r="J884" s="42">
        <f t="shared" si="39"/>
        <v>2.0999999999999996</v>
      </c>
      <c r="K884" s="35">
        <v>1</v>
      </c>
      <c r="L884" s="34">
        <f t="shared" si="40"/>
        <v>3</v>
      </c>
      <c r="M884" s="32">
        <v>6</v>
      </c>
      <c r="N884" s="34">
        <f t="shared" si="42"/>
        <v>0.90000000000000036</v>
      </c>
      <c r="O884" s="63">
        <f t="shared" si="43"/>
        <v>8046000.0000000028</v>
      </c>
      <c r="P884" s="52">
        <v>2023</v>
      </c>
      <c r="Q884" s="132" t="s">
        <v>561</v>
      </c>
      <c r="R884" s="32" t="s">
        <v>39</v>
      </c>
    </row>
    <row r="885" spans="1:18" s="133" customFormat="1" ht="25.5" x14ac:dyDescent="0.25">
      <c r="A885" s="131"/>
      <c r="B885" s="30" t="s">
        <v>560</v>
      </c>
      <c r="C885" s="31">
        <v>31717</v>
      </c>
      <c r="D885" s="34" t="s">
        <v>102</v>
      </c>
      <c r="E885" s="33">
        <v>3</v>
      </c>
      <c r="F885" s="33"/>
      <c r="G885" s="32"/>
      <c r="H885" s="34"/>
      <c r="I885" s="35">
        <v>0.7</v>
      </c>
      <c r="J885" s="42">
        <f t="shared" si="39"/>
        <v>2.0999999999999996</v>
      </c>
      <c r="K885" s="35">
        <v>1</v>
      </c>
      <c r="L885" s="34">
        <f t="shared" si="40"/>
        <v>3</v>
      </c>
      <c r="M885" s="32">
        <v>6</v>
      </c>
      <c r="N885" s="34">
        <f t="shared" si="42"/>
        <v>0.90000000000000036</v>
      </c>
      <c r="O885" s="63">
        <f>+N885*M885*1800000</f>
        <v>9720000.0000000037</v>
      </c>
      <c r="P885" s="52">
        <v>2023</v>
      </c>
      <c r="Q885" s="132" t="s">
        <v>561</v>
      </c>
      <c r="R885" s="32" t="s">
        <v>27</v>
      </c>
    </row>
    <row r="886" spans="1:18" s="147" customFormat="1" ht="27" x14ac:dyDescent="0.25">
      <c r="A886" s="144"/>
      <c r="B886" s="72" t="s">
        <v>562</v>
      </c>
      <c r="C886" s="73"/>
      <c r="D886" s="48"/>
      <c r="E886" s="74"/>
      <c r="F886" s="74"/>
      <c r="G886" s="75"/>
      <c r="H886" s="48"/>
      <c r="I886" s="76"/>
      <c r="J886" s="77"/>
      <c r="K886" s="76"/>
      <c r="L886" s="48"/>
      <c r="M886" s="75">
        <f>SUM(M882:M885)</f>
        <v>24</v>
      </c>
      <c r="N886" s="48"/>
      <c r="O886" s="145">
        <f>SUM(O882:O885)</f>
        <v>33562980.000000015</v>
      </c>
      <c r="P886" s="78"/>
      <c r="Q886" s="146"/>
      <c r="R886" s="75"/>
    </row>
    <row r="887" spans="1:18" s="133" customFormat="1" ht="25.5" x14ac:dyDescent="0.25">
      <c r="A887" s="131">
        <v>170</v>
      </c>
      <c r="B887" s="30" t="s">
        <v>563</v>
      </c>
      <c r="C887" s="31">
        <v>34673</v>
      </c>
      <c r="D887" s="34" t="s">
        <v>102</v>
      </c>
      <c r="E887" s="33">
        <v>2.34</v>
      </c>
      <c r="F887" s="33"/>
      <c r="G887" s="32"/>
      <c r="H887" s="34"/>
      <c r="I887" s="35">
        <v>0.4</v>
      </c>
      <c r="J887" s="42">
        <f t="shared" si="39"/>
        <v>0.93599999999999994</v>
      </c>
      <c r="K887" s="35">
        <v>1</v>
      </c>
      <c r="L887" s="34">
        <f t="shared" si="40"/>
        <v>2.34</v>
      </c>
      <c r="M887" s="32">
        <v>10</v>
      </c>
      <c r="N887" s="34">
        <f t="shared" si="42"/>
        <v>1.4039999999999999</v>
      </c>
      <c r="O887" s="63">
        <f t="shared" si="43"/>
        <v>20919600</v>
      </c>
      <c r="P887" s="52">
        <v>2022</v>
      </c>
      <c r="Q887" s="132" t="s">
        <v>561</v>
      </c>
      <c r="R887" s="32" t="s">
        <v>564</v>
      </c>
    </row>
    <row r="888" spans="1:18" s="133" customFormat="1" ht="25.5" x14ac:dyDescent="0.25">
      <c r="A888" s="131"/>
      <c r="B888" s="30" t="s">
        <v>563</v>
      </c>
      <c r="C888" s="31">
        <v>34673</v>
      </c>
      <c r="D888" s="34" t="s">
        <v>102</v>
      </c>
      <c r="E888" s="33">
        <v>2.34</v>
      </c>
      <c r="F888" s="33"/>
      <c r="G888" s="32"/>
      <c r="H888" s="34"/>
      <c r="I888" s="35">
        <v>0.4</v>
      </c>
      <c r="J888" s="42">
        <f t="shared" si="39"/>
        <v>0.93599999999999994</v>
      </c>
      <c r="K888" s="35">
        <v>1</v>
      </c>
      <c r="L888" s="34">
        <f t="shared" si="40"/>
        <v>2.34</v>
      </c>
      <c r="M888" s="32">
        <v>6</v>
      </c>
      <c r="N888" s="34">
        <f t="shared" si="42"/>
        <v>1.4039999999999999</v>
      </c>
      <c r="O888" s="63">
        <f t="shared" si="43"/>
        <v>12551760</v>
      </c>
      <c r="P888" s="52">
        <v>2023</v>
      </c>
      <c r="Q888" s="132" t="s">
        <v>561</v>
      </c>
      <c r="R888" s="32" t="s">
        <v>39</v>
      </c>
    </row>
    <row r="889" spans="1:18" s="133" customFormat="1" ht="25.5" x14ac:dyDescent="0.25">
      <c r="A889" s="131"/>
      <c r="B889" s="30" t="s">
        <v>563</v>
      </c>
      <c r="C889" s="31">
        <v>34673</v>
      </c>
      <c r="D889" s="34" t="s">
        <v>102</v>
      </c>
      <c r="E889" s="33">
        <v>2.34</v>
      </c>
      <c r="F889" s="33"/>
      <c r="G889" s="32"/>
      <c r="H889" s="34"/>
      <c r="I889" s="35">
        <v>0.4</v>
      </c>
      <c r="J889" s="42">
        <f t="shared" si="39"/>
        <v>0.93599999999999994</v>
      </c>
      <c r="K889" s="35">
        <v>1</v>
      </c>
      <c r="L889" s="34">
        <f t="shared" si="40"/>
        <v>2.34</v>
      </c>
      <c r="M889" s="32">
        <v>2</v>
      </c>
      <c r="N889" s="34">
        <f t="shared" si="42"/>
        <v>1.4039999999999999</v>
      </c>
      <c r="O889" s="63">
        <f>+N889*M889*1800000</f>
        <v>5054400</v>
      </c>
      <c r="P889" s="52">
        <v>2023</v>
      </c>
      <c r="Q889" s="132" t="s">
        <v>561</v>
      </c>
      <c r="R889" s="32" t="s">
        <v>60</v>
      </c>
    </row>
    <row r="890" spans="1:18" s="133" customFormat="1" ht="25.5" x14ac:dyDescent="0.25">
      <c r="A890" s="131"/>
      <c r="B890" s="30" t="s">
        <v>563</v>
      </c>
      <c r="C890" s="31">
        <v>34673</v>
      </c>
      <c r="D890" s="34" t="s">
        <v>102</v>
      </c>
      <c r="E890" s="33">
        <v>2.67</v>
      </c>
      <c r="F890" s="33"/>
      <c r="G890" s="32"/>
      <c r="H890" s="34"/>
      <c r="I890" s="35">
        <v>0.4</v>
      </c>
      <c r="J890" s="42">
        <f t="shared" si="39"/>
        <v>1.0680000000000001</v>
      </c>
      <c r="K890" s="35">
        <v>1</v>
      </c>
      <c r="L890" s="34">
        <f t="shared" si="40"/>
        <v>2.67</v>
      </c>
      <c r="M890" s="32">
        <v>4</v>
      </c>
      <c r="N890" s="34">
        <f t="shared" si="42"/>
        <v>1.6019999999999999</v>
      </c>
      <c r="O890" s="63">
        <f>+N890*M890*1800000</f>
        <v>11534399.999999998</v>
      </c>
      <c r="P890" s="52">
        <v>2023</v>
      </c>
      <c r="Q890" s="132" t="s">
        <v>561</v>
      </c>
      <c r="R890" s="32" t="s">
        <v>61</v>
      </c>
    </row>
    <row r="891" spans="1:18" s="138" customFormat="1" ht="27" x14ac:dyDescent="0.25">
      <c r="A891" s="134"/>
      <c r="B891" s="43" t="s">
        <v>565</v>
      </c>
      <c r="C891" s="44"/>
      <c r="D891" s="45"/>
      <c r="E891" s="46"/>
      <c r="F891" s="46"/>
      <c r="G891" s="47"/>
      <c r="H891" s="45"/>
      <c r="I891" s="49"/>
      <c r="J891" s="50"/>
      <c r="K891" s="41"/>
      <c r="L891" s="40"/>
      <c r="M891" s="47">
        <f>SUM(M887:M890)</f>
        <v>22</v>
      </c>
      <c r="N891" s="40"/>
      <c r="O891" s="135">
        <f>SUM(O887:O890)</f>
        <v>50060160</v>
      </c>
      <c r="P891" s="136"/>
      <c r="Q891" s="140"/>
      <c r="R891" s="38"/>
    </row>
    <row r="892" spans="1:18" s="83" customFormat="1" ht="25.5" x14ac:dyDescent="0.25">
      <c r="A892" s="128">
        <v>171</v>
      </c>
      <c r="B892" s="17" t="s">
        <v>178</v>
      </c>
      <c r="C892" s="18">
        <v>30242</v>
      </c>
      <c r="D892" s="21" t="s">
        <v>344</v>
      </c>
      <c r="E892" s="20">
        <v>3.06</v>
      </c>
      <c r="F892" s="20"/>
      <c r="G892" s="19"/>
      <c r="H892" s="21"/>
      <c r="I892" s="22">
        <v>0.6</v>
      </c>
      <c r="J892" s="23">
        <f t="shared" si="39"/>
        <v>1.8359999999999999</v>
      </c>
      <c r="K892" s="29">
        <v>1</v>
      </c>
      <c r="L892" s="28">
        <f t="shared" si="40"/>
        <v>3.06</v>
      </c>
      <c r="M892" s="19">
        <v>6</v>
      </c>
      <c r="N892" s="28">
        <f t="shared" si="42"/>
        <v>1.2240000000000002</v>
      </c>
      <c r="O892" s="64">
        <f t="shared" si="43"/>
        <v>10942560.000000002</v>
      </c>
      <c r="P892" s="53">
        <v>2022</v>
      </c>
      <c r="Q892" s="129" t="s">
        <v>561</v>
      </c>
      <c r="R892" s="24"/>
    </row>
    <row r="893" spans="1:18" s="133" customFormat="1" ht="25.5" x14ac:dyDescent="0.25">
      <c r="A893" s="131"/>
      <c r="B893" s="30" t="s">
        <v>178</v>
      </c>
      <c r="C893" s="31">
        <v>30242</v>
      </c>
      <c r="D893" s="34" t="s">
        <v>344</v>
      </c>
      <c r="E893" s="33">
        <v>3.34</v>
      </c>
      <c r="F893" s="33"/>
      <c r="G893" s="32"/>
      <c r="H893" s="34"/>
      <c r="I893" s="35">
        <v>0.6</v>
      </c>
      <c r="J893" s="42">
        <f t="shared" si="39"/>
        <v>2.004</v>
      </c>
      <c r="K893" s="35">
        <v>1</v>
      </c>
      <c r="L893" s="34">
        <f t="shared" si="40"/>
        <v>3.34</v>
      </c>
      <c r="M893" s="32">
        <v>6</v>
      </c>
      <c r="N893" s="34">
        <f t="shared" si="42"/>
        <v>1.3359999999999999</v>
      </c>
      <c r="O893" s="63">
        <f t="shared" si="43"/>
        <v>11943839.999999998</v>
      </c>
      <c r="P893" s="53">
        <v>2022</v>
      </c>
      <c r="Q893" s="132" t="s">
        <v>561</v>
      </c>
      <c r="R893" s="32" t="s">
        <v>38</v>
      </c>
    </row>
    <row r="894" spans="1:18" s="133" customFormat="1" ht="25.5" x14ac:dyDescent="0.25">
      <c r="A894" s="131"/>
      <c r="B894" s="30" t="s">
        <v>178</v>
      </c>
      <c r="C894" s="31">
        <v>30242</v>
      </c>
      <c r="D894" s="34" t="s">
        <v>344</v>
      </c>
      <c r="E894" s="33">
        <v>3.34</v>
      </c>
      <c r="F894" s="33"/>
      <c r="G894" s="32"/>
      <c r="H894" s="34"/>
      <c r="I894" s="35">
        <v>0.6</v>
      </c>
      <c r="J894" s="42">
        <f t="shared" si="39"/>
        <v>2.004</v>
      </c>
      <c r="K894" s="35">
        <v>1</v>
      </c>
      <c r="L894" s="34">
        <f t="shared" si="40"/>
        <v>3.34</v>
      </c>
      <c r="M894" s="32">
        <v>6</v>
      </c>
      <c r="N894" s="34">
        <f t="shared" si="42"/>
        <v>1.3359999999999999</v>
      </c>
      <c r="O894" s="63">
        <f t="shared" si="43"/>
        <v>11943839.999999998</v>
      </c>
      <c r="P894" s="52">
        <v>2023</v>
      </c>
      <c r="Q894" s="132" t="s">
        <v>561</v>
      </c>
      <c r="R894" s="32" t="s">
        <v>39</v>
      </c>
    </row>
    <row r="895" spans="1:18" s="133" customFormat="1" ht="25.5" x14ac:dyDescent="0.25">
      <c r="A895" s="131"/>
      <c r="B895" s="30" t="s">
        <v>178</v>
      </c>
      <c r="C895" s="31">
        <v>30242</v>
      </c>
      <c r="D895" s="34" t="s">
        <v>344</v>
      </c>
      <c r="E895" s="33">
        <v>3.34</v>
      </c>
      <c r="F895" s="33"/>
      <c r="G895" s="32"/>
      <c r="H895" s="34"/>
      <c r="I895" s="35">
        <v>0.6</v>
      </c>
      <c r="J895" s="42">
        <f t="shared" si="39"/>
        <v>2.004</v>
      </c>
      <c r="K895" s="35">
        <v>1</v>
      </c>
      <c r="L895" s="34">
        <f t="shared" si="40"/>
        <v>3.34</v>
      </c>
      <c r="M895" s="32">
        <v>6</v>
      </c>
      <c r="N895" s="34">
        <f t="shared" si="42"/>
        <v>1.3359999999999999</v>
      </c>
      <c r="O895" s="63">
        <f>+N895*M895*1800000</f>
        <v>14428799.999999996</v>
      </c>
      <c r="P895" s="52">
        <v>2023</v>
      </c>
      <c r="Q895" s="132" t="s">
        <v>561</v>
      </c>
      <c r="R895" s="32" t="s">
        <v>27</v>
      </c>
    </row>
    <row r="896" spans="1:18" s="138" customFormat="1" ht="27" x14ac:dyDescent="0.25">
      <c r="A896" s="134"/>
      <c r="B896" s="43" t="s">
        <v>181</v>
      </c>
      <c r="C896" s="44"/>
      <c r="D896" s="45"/>
      <c r="E896" s="46"/>
      <c r="F896" s="46"/>
      <c r="G896" s="47"/>
      <c r="H896" s="45"/>
      <c r="I896" s="49"/>
      <c r="J896" s="50"/>
      <c r="K896" s="41"/>
      <c r="L896" s="40"/>
      <c r="M896" s="47">
        <f>SUM(M892:M895)</f>
        <v>24</v>
      </c>
      <c r="N896" s="40"/>
      <c r="O896" s="135">
        <f>SUM(O892:O895)</f>
        <v>49259040</v>
      </c>
      <c r="P896" s="136"/>
      <c r="Q896" s="140"/>
      <c r="R896" s="38"/>
    </row>
    <row r="897" spans="1:18" s="83" customFormat="1" ht="25.5" x14ac:dyDescent="0.25">
      <c r="A897" s="128">
        <v>172</v>
      </c>
      <c r="B897" s="17" t="s">
        <v>566</v>
      </c>
      <c r="C897" s="18">
        <v>32874</v>
      </c>
      <c r="D897" s="21" t="s">
        <v>344</v>
      </c>
      <c r="E897" s="20">
        <v>2.46</v>
      </c>
      <c r="F897" s="20"/>
      <c r="G897" s="19"/>
      <c r="H897" s="21"/>
      <c r="I897" s="22">
        <v>0.4</v>
      </c>
      <c r="J897" s="23">
        <f t="shared" si="39"/>
        <v>0.98399999999999999</v>
      </c>
      <c r="K897" s="29">
        <v>1</v>
      </c>
      <c r="L897" s="28">
        <f t="shared" si="40"/>
        <v>2.46</v>
      </c>
      <c r="M897" s="19">
        <v>6</v>
      </c>
      <c r="N897" s="28">
        <f t="shared" si="42"/>
        <v>1.476</v>
      </c>
      <c r="O897" s="64">
        <f t="shared" si="43"/>
        <v>13195440</v>
      </c>
      <c r="P897" s="53">
        <v>2022</v>
      </c>
      <c r="Q897" s="129" t="s">
        <v>561</v>
      </c>
      <c r="R897" s="24"/>
    </row>
    <row r="898" spans="1:18" s="133" customFormat="1" ht="38.25" x14ac:dyDescent="0.25">
      <c r="A898" s="131"/>
      <c r="B898" s="30" t="s">
        <v>566</v>
      </c>
      <c r="C898" s="31">
        <v>32874</v>
      </c>
      <c r="D898" s="34" t="s">
        <v>344</v>
      </c>
      <c r="E898" s="33">
        <v>2.72</v>
      </c>
      <c r="F898" s="33"/>
      <c r="G898" s="32"/>
      <c r="H898" s="34"/>
      <c r="I898" s="35">
        <v>0.4</v>
      </c>
      <c r="J898" s="42">
        <f t="shared" si="39"/>
        <v>1.0880000000000001</v>
      </c>
      <c r="K898" s="35">
        <v>1</v>
      </c>
      <c r="L898" s="34">
        <f t="shared" si="40"/>
        <v>2.72</v>
      </c>
      <c r="M898" s="32">
        <v>3</v>
      </c>
      <c r="N898" s="34">
        <f t="shared" si="42"/>
        <v>1.6320000000000001</v>
      </c>
      <c r="O898" s="63">
        <f t="shared" si="43"/>
        <v>7295040.0000000009</v>
      </c>
      <c r="P898" s="53">
        <v>2022</v>
      </c>
      <c r="Q898" s="132" t="s">
        <v>561</v>
      </c>
      <c r="R898" s="32" t="s">
        <v>567</v>
      </c>
    </row>
    <row r="899" spans="1:18" s="133" customFormat="1" ht="25.5" x14ac:dyDescent="0.25">
      <c r="A899" s="131"/>
      <c r="B899" s="30" t="s">
        <v>566</v>
      </c>
      <c r="C899" s="31">
        <v>32874</v>
      </c>
      <c r="D899" s="34" t="s">
        <v>344</v>
      </c>
      <c r="E899" s="33">
        <v>2.72</v>
      </c>
      <c r="F899" s="33"/>
      <c r="G899" s="32"/>
      <c r="H899" s="34"/>
      <c r="I899" s="35">
        <v>0.4</v>
      </c>
      <c r="J899" s="42">
        <f t="shared" si="39"/>
        <v>1.0880000000000001</v>
      </c>
      <c r="K899" s="35">
        <v>1</v>
      </c>
      <c r="L899" s="34">
        <f t="shared" si="40"/>
        <v>2.72</v>
      </c>
      <c r="M899" s="32">
        <v>3</v>
      </c>
      <c r="N899" s="34">
        <f t="shared" si="42"/>
        <v>1.6320000000000001</v>
      </c>
      <c r="O899" s="63">
        <f t="shared" si="43"/>
        <v>7295040.0000000009</v>
      </c>
      <c r="P899" s="52">
        <v>2023</v>
      </c>
      <c r="Q899" s="132" t="s">
        <v>561</v>
      </c>
      <c r="R899" s="32" t="s">
        <v>568</v>
      </c>
    </row>
    <row r="900" spans="1:18" s="133" customFormat="1" ht="25.5" x14ac:dyDescent="0.25">
      <c r="A900" s="131"/>
      <c r="B900" s="30" t="s">
        <v>566</v>
      </c>
      <c r="C900" s="31">
        <v>32874</v>
      </c>
      <c r="D900" s="34" t="s">
        <v>344</v>
      </c>
      <c r="E900" s="33">
        <v>2.72</v>
      </c>
      <c r="F900" s="33"/>
      <c r="G900" s="32"/>
      <c r="H900" s="34"/>
      <c r="I900" s="35">
        <v>0.4</v>
      </c>
      <c r="J900" s="42">
        <f t="shared" si="39"/>
        <v>1.0880000000000001</v>
      </c>
      <c r="K900" s="35">
        <v>1</v>
      </c>
      <c r="L900" s="34">
        <f t="shared" si="40"/>
        <v>2.72</v>
      </c>
      <c r="M900" s="32">
        <v>6</v>
      </c>
      <c r="N900" s="34">
        <f t="shared" si="42"/>
        <v>1.6320000000000001</v>
      </c>
      <c r="O900" s="63">
        <f>+N900*M900*1800000</f>
        <v>17625600.000000004</v>
      </c>
      <c r="P900" s="52">
        <v>2023</v>
      </c>
      <c r="Q900" s="132" t="s">
        <v>561</v>
      </c>
      <c r="R900" s="32" t="s">
        <v>27</v>
      </c>
    </row>
    <row r="901" spans="1:18" s="138" customFormat="1" ht="27" x14ac:dyDescent="0.25">
      <c r="A901" s="134"/>
      <c r="B901" s="43" t="s">
        <v>569</v>
      </c>
      <c r="C901" s="44"/>
      <c r="D901" s="45"/>
      <c r="E901" s="46"/>
      <c r="F901" s="46"/>
      <c r="G901" s="47"/>
      <c r="H901" s="45"/>
      <c r="I901" s="49"/>
      <c r="J901" s="50"/>
      <c r="K901" s="41"/>
      <c r="L901" s="40"/>
      <c r="M901" s="47">
        <f>SUM(M897:M900)</f>
        <v>18</v>
      </c>
      <c r="N901" s="40"/>
      <c r="O901" s="135">
        <f>SUM(O897:O900)</f>
        <v>45411120</v>
      </c>
      <c r="P901" s="136"/>
      <c r="Q901" s="140"/>
      <c r="R901" s="38"/>
    </row>
    <row r="902" spans="1:18" s="83" customFormat="1" ht="25.5" x14ac:dyDescent="0.25">
      <c r="A902" s="128">
        <v>173</v>
      </c>
      <c r="B902" s="17" t="s">
        <v>570</v>
      </c>
      <c r="C902" s="18">
        <v>31243</v>
      </c>
      <c r="D902" s="21" t="s">
        <v>545</v>
      </c>
      <c r="E902" s="20">
        <v>2.86</v>
      </c>
      <c r="F902" s="20">
        <v>0.4</v>
      </c>
      <c r="G902" s="19"/>
      <c r="H902" s="21"/>
      <c r="I902" s="22">
        <v>0.4</v>
      </c>
      <c r="J902" s="23">
        <f t="shared" si="39"/>
        <v>1.304</v>
      </c>
      <c r="K902" s="29">
        <v>1</v>
      </c>
      <c r="L902" s="28">
        <f t="shared" si="40"/>
        <v>3.26</v>
      </c>
      <c r="M902" s="19">
        <v>1</v>
      </c>
      <c r="N902" s="28">
        <f t="shared" si="42"/>
        <v>1.9559999999999997</v>
      </c>
      <c r="O902" s="64">
        <f t="shared" si="43"/>
        <v>2914439.9999999995</v>
      </c>
      <c r="P902" s="53">
        <v>2022</v>
      </c>
      <c r="Q902" s="129" t="s">
        <v>561</v>
      </c>
      <c r="R902" s="24"/>
    </row>
    <row r="903" spans="1:18" s="133" customFormat="1" ht="25.5" x14ac:dyDescent="0.25">
      <c r="A903" s="131"/>
      <c r="B903" s="30" t="s">
        <v>570</v>
      </c>
      <c r="C903" s="31">
        <v>31243</v>
      </c>
      <c r="D903" s="34" t="s">
        <v>545</v>
      </c>
      <c r="E903" s="33">
        <v>3.03</v>
      </c>
      <c r="F903" s="33">
        <v>0.4</v>
      </c>
      <c r="G903" s="32"/>
      <c r="H903" s="34"/>
      <c r="I903" s="35">
        <v>0.6</v>
      </c>
      <c r="J903" s="42">
        <f t="shared" si="39"/>
        <v>2.0579999999999998</v>
      </c>
      <c r="K903" s="35">
        <v>1</v>
      </c>
      <c r="L903" s="34">
        <f t="shared" si="40"/>
        <v>3.4299999999999997</v>
      </c>
      <c r="M903" s="32">
        <v>3</v>
      </c>
      <c r="N903" s="34">
        <f t="shared" si="42"/>
        <v>1.3719999999999999</v>
      </c>
      <c r="O903" s="63">
        <f t="shared" si="43"/>
        <v>6132839.9999999991</v>
      </c>
      <c r="P903" s="52">
        <v>2022</v>
      </c>
      <c r="Q903" s="132" t="s">
        <v>561</v>
      </c>
      <c r="R903" s="32" t="s">
        <v>50</v>
      </c>
    </row>
    <row r="904" spans="1:18" s="133" customFormat="1" ht="51" x14ac:dyDescent="0.25">
      <c r="A904" s="131"/>
      <c r="B904" s="30" t="s">
        <v>570</v>
      </c>
      <c r="C904" s="31">
        <v>31243</v>
      </c>
      <c r="D904" s="34" t="s">
        <v>545</v>
      </c>
      <c r="E904" s="33">
        <v>3.33</v>
      </c>
      <c r="F904" s="33">
        <v>0.4</v>
      </c>
      <c r="G904" s="32"/>
      <c r="H904" s="34"/>
      <c r="I904" s="35">
        <v>0.6</v>
      </c>
      <c r="J904" s="42">
        <f t="shared" si="39"/>
        <v>2.238</v>
      </c>
      <c r="K904" s="35">
        <v>1</v>
      </c>
      <c r="L904" s="34">
        <f t="shared" si="40"/>
        <v>3.73</v>
      </c>
      <c r="M904" s="32">
        <v>8</v>
      </c>
      <c r="N904" s="34">
        <f t="shared" si="42"/>
        <v>1.492</v>
      </c>
      <c r="O904" s="63">
        <f t="shared" si="43"/>
        <v>17784640</v>
      </c>
      <c r="P904" s="52">
        <v>2022</v>
      </c>
      <c r="Q904" s="132" t="s">
        <v>561</v>
      </c>
      <c r="R904" s="32" t="s">
        <v>372</v>
      </c>
    </row>
    <row r="905" spans="1:18" s="133" customFormat="1" ht="25.5" x14ac:dyDescent="0.25">
      <c r="A905" s="131"/>
      <c r="B905" s="30" t="s">
        <v>570</v>
      </c>
      <c r="C905" s="31">
        <v>31243</v>
      </c>
      <c r="D905" s="34" t="s">
        <v>545</v>
      </c>
      <c r="E905" s="33">
        <v>3.33</v>
      </c>
      <c r="F905" s="33">
        <v>0.4</v>
      </c>
      <c r="G905" s="32"/>
      <c r="H905" s="34"/>
      <c r="I905" s="35">
        <v>0.6</v>
      </c>
      <c r="J905" s="42">
        <f t="shared" si="39"/>
        <v>2.238</v>
      </c>
      <c r="K905" s="35">
        <v>1</v>
      </c>
      <c r="L905" s="34">
        <f t="shared" si="40"/>
        <v>3.73</v>
      </c>
      <c r="M905" s="32">
        <v>6</v>
      </c>
      <c r="N905" s="34">
        <f t="shared" si="42"/>
        <v>1.492</v>
      </c>
      <c r="O905" s="63">
        <f t="shared" si="43"/>
        <v>13338480</v>
      </c>
      <c r="P905" s="52">
        <v>2023</v>
      </c>
      <c r="Q905" s="132" t="s">
        <v>561</v>
      </c>
      <c r="R905" s="32" t="s">
        <v>39</v>
      </c>
    </row>
    <row r="906" spans="1:18" s="133" customFormat="1" ht="25.5" x14ac:dyDescent="0.25">
      <c r="A906" s="131"/>
      <c r="B906" s="30" t="s">
        <v>570</v>
      </c>
      <c r="C906" s="31">
        <v>31243</v>
      </c>
      <c r="D906" s="34" t="s">
        <v>545</v>
      </c>
      <c r="E906" s="33">
        <v>3.33</v>
      </c>
      <c r="F906" s="33">
        <v>0.4</v>
      </c>
      <c r="G906" s="32"/>
      <c r="H906" s="34"/>
      <c r="I906" s="35">
        <v>0.4</v>
      </c>
      <c r="J906" s="42">
        <f t="shared" si="39"/>
        <v>1.492</v>
      </c>
      <c r="K906" s="35">
        <v>1</v>
      </c>
      <c r="L906" s="34">
        <f t="shared" si="40"/>
        <v>3.73</v>
      </c>
      <c r="M906" s="32">
        <v>6</v>
      </c>
      <c r="N906" s="34">
        <f t="shared" si="42"/>
        <v>2.238</v>
      </c>
      <c r="O906" s="63">
        <f>+N906*M906*1800000</f>
        <v>24170400</v>
      </c>
      <c r="P906" s="52">
        <v>2023</v>
      </c>
      <c r="Q906" s="132" t="s">
        <v>561</v>
      </c>
      <c r="R906" s="32" t="s">
        <v>27</v>
      </c>
    </row>
    <row r="907" spans="1:18" s="138" customFormat="1" ht="27" x14ac:dyDescent="0.25">
      <c r="A907" s="134"/>
      <c r="B907" s="43" t="s">
        <v>571</v>
      </c>
      <c r="C907" s="44"/>
      <c r="D907" s="45"/>
      <c r="E907" s="46"/>
      <c r="F907" s="46"/>
      <c r="G907" s="47"/>
      <c r="H907" s="45"/>
      <c r="I907" s="49"/>
      <c r="J907" s="50"/>
      <c r="K907" s="41"/>
      <c r="L907" s="40"/>
      <c r="M907" s="47">
        <f>SUM(M902:M906)</f>
        <v>24</v>
      </c>
      <c r="N907" s="40"/>
      <c r="O907" s="135">
        <f>SUM(O902:O906)</f>
        <v>64340800</v>
      </c>
      <c r="P907" s="136"/>
      <c r="Q907" s="140"/>
      <c r="R907" s="38"/>
    </row>
    <row r="908" spans="1:18" s="133" customFormat="1" ht="38.25" x14ac:dyDescent="0.25">
      <c r="A908" s="131">
        <v>174</v>
      </c>
      <c r="B908" s="30" t="s">
        <v>572</v>
      </c>
      <c r="C908" s="55">
        <v>35897</v>
      </c>
      <c r="D908" s="32" t="s">
        <v>545</v>
      </c>
      <c r="E908" s="33">
        <f>2.34*85%</f>
        <v>1.9889999999999999</v>
      </c>
      <c r="F908" s="33"/>
      <c r="G908" s="32"/>
      <c r="H908" s="34"/>
      <c r="I908" s="35">
        <v>0.4</v>
      </c>
      <c r="J908" s="42">
        <f t="shared" si="39"/>
        <v>0.79559999999999997</v>
      </c>
      <c r="K908" s="35">
        <v>1</v>
      </c>
      <c r="L908" s="34">
        <f t="shared" si="40"/>
        <v>1.9889999999999999</v>
      </c>
      <c r="M908" s="32">
        <v>2</v>
      </c>
      <c r="N908" s="34">
        <f t="shared" si="42"/>
        <v>1.1934</v>
      </c>
      <c r="O908" s="63">
        <f t="shared" si="43"/>
        <v>3556332</v>
      </c>
      <c r="P908" s="52">
        <v>2022</v>
      </c>
      <c r="Q908" s="132" t="s">
        <v>561</v>
      </c>
      <c r="R908" s="32" t="s">
        <v>573</v>
      </c>
    </row>
    <row r="909" spans="1:18" s="133" customFormat="1" ht="25.5" x14ac:dyDescent="0.25">
      <c r="A909" s="131"/>
      <c r="B909" s="30" t="s">
        <v>572</v>
      </c>
      <c r="C909" s="55">
        <v>35897</v>
      </c>
      <c r="D909" s="32" t="s">
        <v>545</v>
      </c>
      <c r="E909" s="33">
        <f>2.34*85%</f>
        <v>1.9889999999999999</v>
      </c>
      <c r="F909" s="33"/>
      <c r="G909" s="32"/>
      <c r="H909" s="34"/>
      <c r="I909" s="35">
        <v>0.4</v>
      </c>
      <c r="J909" s="42">
        <f t="shared" si="39"/>
        <v>0.79559999999999997</v>
      </c>
      <c r="K909" s="35">
        <v>1</v>
      </c>
      <c r="L909" s="34">
        <f t="shared" si="40"/>
        <v>1.9889999999999999</v>
      </c>
      <c r="M909" s="32">
        <v>6</v>
      </c>
      <c r="N909" s="34">
        <f t="shared" si="42"/>
        <v>1.1934</v>
      </c>
      <c r="O909" s="63">
        <f t="shared" si="43"/>
        <v>10668996</v>
      </c>
      <c r="P909" s="52">
        <v>2023</v>
      </c>
      <c r="Q909" s="132" t="s">
        <v>561</v>
      </c>
      <c r="R909" s="32" t="s">
        <v>39</v>
      </c>
    </row>
    <row r="910" spans="1:18" s="133" customFormat="1" ht="25.5" x14ac:dyDescent="0.25">
      <c r="A910" s="131"/>
      <c r="B910" s="30" t="s">
        <v>572</v>
      </c>
      <c r="C910" s="55">
        <v>35897</v>
      </c>
      <c r="D910" s="32" t="s">
        <v>545</v>
      </c>
      <c r="E910" s="33">
        <f>2.34*85%</f>
        <v>1.9889999999999999</v>
      </c>
      <c r="F910" s="33"/>
      <c r="G910" s="32"/>
      <c r="H910" s="34"/>
      <c r="I910" s="35">
        <v>0.4</v>
      </c>
      <c r="J910" s="42">
        <f t="shared" si="39"/>
        <v>0.79559999999999997</v>
      </c>
      <c r="K910" s="35">
        <v>1</v>
      </c>
      <c r="L910" s="34">
        <f t="shared" si="40"/>
        <v>1.9889999999999999</v>
      </c>
      <c r="M910" s="32">
        <v>4</v>
      </c>
      <c r="N910" s="34">
        <f t="shared" si="42"/>
        <v>1.1934</v>
      </c>
      <c r="O910" s="63">
        <f>+N910*M910*1800000</f>
        <v>8592480</v>
      </c>
      <c r="P910" s="52">
        <v>2023</v>
      </c>
      <c r="Q910" s="132" t="s">
        <v>561</v>
      </c>
      <c r="R910" s="32" t="s">
        <v>119</v>
      </c>
    </row>
    <row r="911" spans="1:18" s="133" customFormat="1" ht="25.5" x14ac:dyDescent="0.25">
      <c r="A911" s="131"/>
      <c r="B911" s="30" t="s">
        <v>572</v>
      </c>
      <c r="C911" s="55">
        <v>35897</v>
      </c>
      <c r="D911" s="32" t="s">
        <v>545</v>
      </c>
      <c r="E911" s="33">
        <v>2.34</v>
      </c>
      <c r="F911" s="33"/>
      <c r="G911" s="32"/>
      <c r="H911" s="34"/>
      <c r="I911" s="35">
        <v>0.4</v>
      </c>
      <c r="J911" s="42">
        <f t="shared" si="39"/>
        <v>0.93599999999999994</v>
      </c>
      <c r="K911" s="35">
        <v>1</v>
      </c>
      <c r="L911" s="34">
        <f t="shared" si="40"/>
        <v>2.34</v>
      </c>
      <c r="M911" s="32">
        <v>2</v>
      </c>
      <c r="N911" s="34">
        <f t="shared" si="42"/>
        <v>1.4039999999999999</v>
      </c>
      <c r="O911" s="63">
        <f>+N911*M911*1800000</f>
        <v>5054400</v>
      </c>
      <c r="P911" s="52">
        <v>2023</v>
      </c>
      <c r="Q911" s="132" t="s">
        <v>561</v>
      </c>
      <c r="R911" s="32" t="s">
        <v>548</v>
      </c>
    </row>
    <row r="912" spans="1:18" s="143" customFormat="1" ht="27" x14ac:dyDescent="0.25">
      <c r="A912" s="142"/>
      <c r="B912" s="43" t="s">
        <v>574</v>
      </c>
      <c r="C912" s="57"/>
      <c r="D912" s="47"/>
      <c r="E912" s="46"/>
      <c r="F912" s="46"/>
      <c r="G912" s="47"/>
      <c r="H912" s="45"/>
      <c r="I912" s="49"/>
      <c r="J912" s="50"/>
      <c r="K912" s="49"/>
      <c r="L912" s="45"/>
      <c r="M912" s="47">
        <f>SUM(M908:M911)</f>
        <v>14</v>
      </c>
      <c r="N912" s="45"/>
      <c r="O912" s="65">
        <f>SUM(O908:O911)</f>
        <v>27872208</v>
      </c>
      <c r="P912" s="54"/>
      <c r="Q912" s="140"/>
      <c r="R912" s="47"/>
    </row>
    <row r="913" spans="1:18" s="83" customFormat="1" ht="25.5" x14ac:dyDescent="0.25">
      <c r="A913" s="128">
        <v>175</v>
      </c>
      <c r="B913" s="17" t="s">
        <v>479</v>
      </c>
      <c r="C913" s="18">
        <v>30514</v>
      </c>
      <c r="D913" s="21" t="s">
        <v>344</v>
      </c>
      <c r="E913" s="20">
        <v>2.86</v>
      </c>
      <c r="F913" s="20"/>
      <c r="G913" s="19"/>
      <c r="H913" s="21"/>
      <c r="I913" s="22">
        <v>0.7</v>
      </c>
      <c r="J913" s="23">
        <f t="shared" si="39"/>
        <v>2.0019999999999998</v>
      </c>
      <c r="K913" s="29">
        <v>1</v>
      </c>
      <c r="L913" s="28">
        <f t="shared" si="40"/>
        <v>2.86</v>
      </c>
      <c r="M913" s="19">
        <v>1</v>
      </c>
      <c r="N913" s="28">
        <f t="shared" si="42"/>
        <v>0.8580000000000001</v>
      </c>
      <c r="O913" s="64">
        <f t="shared" si="43"/>
        <v>1278420.0000000002</v>
      </c>
      <c r="P913" s="53">
        <v>2022</v>
      </c>
      <c r="Q913" s="129" t="s">
        <v>561</v>
      </c>
      <c r="R913" s="24"/>
    </row>
    <row r="914" spans="1:18" s="133" customFormat="1" ht="25.5" x14ac:dyDescent="0.25">
      <c r="A914" s="131"/>
      <c r="B914" s="30" t="s">
        <v>479</v>
      </c>
      <c r="C914" s="31">
        <v>30514</v>
      </c>
      <c r="D914" s="34" t="s">
        <v>344</v>
      </c>
      <c r="E914" s="33">
        <v>3.06</v>
      </c>
      <c r="F914" s="33"/>
      <c r="G914" s="32"/>
      <c r="H914" s="34"/>
      <c r="I914" s="35">
        <v>0.7</v>
      </c>
      <c r="J914" s="42">
        <f t="shared" si="39"/>
        <v>2.1419999999999999</v>
      </c>
      <c r="K914" s="35">
        <v>1</v>
      </c>
      <c r="L914" s="34">
        <f t="shared" si="40"/>
        <v>3.06</v>
      </c>
      <c r="M914" s="32">
        <v>5</v>
      </c>
      <c r="N914" s="34">
        <f t="shared" si="42"/>
        <v>0.91800000000000015</v>
      </c>
      <c r="O914" s="63">
        <f t="shared" si="43"/>
        <v>6839100.0000000009</v>
      </c>
      <c r="P914" s="53">
        <v>2022</v>
      </c>
      <c r="Q914" s="132" t="s">
        <v>561</v>
      </c>
      <c r="R914" s="32" t="s">
        <v>50</v>
      </c>
    </row>
    <row r="915" spans="1:18" s="133" customFormat="1" ht="25.5" x14ac:dyDescent="0.25">
      <c r="A915" s="131"/>
      <c r="B915" s="30" t="s">
        <v>479</v>
      </c>
      <c r="C915" s="31">
        <v>30514</v>
      </c>
      <c r="D915" s="34" t="s">
        <v>344</v>
      </c>
      <c r="E915" s="33">
        <v>3.34</v>
      </c>
      <c r="F915" s="33"/>
      <c r="G915" s="32"/>
      <c r="H915" s="34"/>
      <c r="I915" s="35">
        <v>0.7</v>
      </c>
      <c r="J915" s="42">
        <f t="shared" si="39"/>
        <v>2.3379999999999996</v>
      </c>
      <c r="K915" s="35">
        <v>1</v>
      </c>
      <c r="L915" s="34">
        <f t="shared" si="40"/>
        <v>3.34</v>
      </c>
      <c r="M915" s="32">
        <v>6</v>
      </c>
      <c r="N915" s="34">
        <f t="shared" si="42"/>
        <v>1.0020000000000002</v>
      </c>
      <c r="O915" s="63">
        <f t="shared" si="43"/>
        <v>8957880.0000000019</v>
      </c>
      <c r="P915" s="53">
        <v>2022</v>
      </c>
      <c r="Q915" s="132" t="s">
        <v>561</v>
      </c>
      <c r="R915" s="32" t="s">
        <v>38</v>
      </c>
    </row>
    <row r="916" spans="1:18" s="133" customFormat="1" ht="25.5" x14ac:dyDescent="0.25">
      <c r="A916" s="131"/>
      <c r="B916" s="30" t="s">
        <v>479</v>
      </c>
      <c r="C916" s="31">
        <v>30514</v>
      </c>
      <c r="D916" s="34" t="s">
        <v>344</v>
      </c>
      <c r="E916" s="33">
        <v>3.34</v>
      </c>
      <c r="F916" s="33"/>
      <c r="G916" s="32"/>
      <c r="H916" s="34"/>
      <c r="I916" s="35">
        <v>0.7</v>
      </c>
      <c r="J916" s="42">
        <f t="shared" si="39"/>
        <v>2.3379999999999996</v>
      </c>
      <c r="K916" s="35">
        <v>1</v>
      </c>
      <c r="L916" s="34">
        <f t="shared" si="40"/>
        <v>3.34</v>
      </c>
      <c r="M916" s="32">
        <v>6</v>
      </c>
      <c r="N916" s="34">
        <f t="shared" si="42"/>
        <v>1.0020000000000002</v>
      </c>
      <c r="O916" s="63">
        <f t="shared" si="43"/>
        <v>8957880.0000000019</v>
      </c>
      <c r="P916" s="52">
        <v>2023</v>
      </c>
      <c r="Q916" s="132" t="s">
        <v>561</v>
      </c>
      <c r="R916" s="32" t="s">
        <v>39</v>
      </c>
    </row>
    <row r="917" spans="1:18" s="133" customFormat="1" ht="25.5" x14ac:dyDescent="0.25">
      <c r="A917" s="131"/>
      <c r="B917" s="30" t="s">
        <v>479</v>
      </c>
      <c r="C917" s="31">
        <v>30514</v>
      </c>
      <c r="D917" s="34" t="s">
        <v>344</v>
      </c>
      <c r="E917" s="33">
        <v>3.34</v>
      </c>
      <c r="F917" s="33"/>
      <c r="G917" s="32"/>
      <c r="H917" s="34"/>
      <c r="I917" s="35">
        <v>0.6</v>
      </c>
      <c r="J917" s="42">
        <f t="shared" si="39"/>
        <v>2.004</v>
      </c>
      <c r="K917" s="35">
        <v>1</v>
      </c>
      <c r="L917" s="34">
        <f t="shared" si="40"/>
        <v>3.34</v>
      </c>
      <c r="M917" s="32">
        <v>6</v>
      </c>
      <c r="N917" s="34">
        <f t="shared" si="42"/>
        <v>1.3359999999999999</v>
      </c>
      <c r="O917" s="63">
        <f>+N917*M917*1800000</f>
        <v>14428799.999999996</v>
      </c>
      <c r="P917" s="52">
        <v>2023</v>
      </c>
      <c r="Q917" s="132" t="s">
        <v>561</v>
      </c>
      <c r="R917" s="32" t="s">
        <v>27</v>
      </c>
    </row>
    <row r="918" spans="1:18" s="138" customFormat="1" ht="27" x14ac:dyDescent="0.25">
      <c r="A918" s="134"/>
      <c r="B918" s="43" t="s">
        <v>481</v>
      </c>
      <c r="C918" s="44"/>
      <c r="D918" s="45"/>
      <c r="E918" s="46"/>
      <c r="F918" s="46"/>
      <c r="G918" s="47"/>
      <c r="H918" s="45"/>
      <c r="I918" s="49"/>
      <c r="J918" s="50"/>
      <c r="K918" s="41"/>
      <c r="L918" s="40"/>
      <c r="M918" s="47">
        <f>SUM(M913:M917)</f>
        <v>24</v>
      </c>
      <c r="N918" s="40"/>
      <c r="O918" s="135">
        <f>SUM(O913:O917)</f>
        <v>40462080</v>
      </c>
      <c r="P918" s="136"/>
      <c r="Q918" s="140"/>
      <c r="R918" s="38"/>
    </row>
    <row r="919" spans="1:18" s="133" customFormat="1" ht="25.5" x14ac:dyDescent="0.25">
      <c r="A919" s="131">
        <v>176</v>
      </c>
      <c r="B919" s="30" t="s">
        <v>575</v>
      </c>
      <c r="C919" s="31">
        <v>32862</v>
      </c>
      <c r="D919" s="32" t="s">
        <v>545</v>
      </c>
      <c r="E919" s="33">
        <v>3</v>
      </c>
      <c r="F919" s="33"/>
      <c r="G919" s="32"/>
      <c r="H919" s="34"/>
      <c r="I919" s="35">
        <v>0.4</v>
      </c>
      <c r="J919" s="42">
        <f t="shared" si="39"/>
        <v>1.2000000000000002</v>
      </c>
      <c r="K919" s="35">
        <v>1</v>
      </c>
      <c r="L919" s="34">
        <f t="shared" si="40"/>
        <v>3</v>
      </c>
      <c r="M919" s="32">
        <v>8</v>
      </c>
      <c r="N919" s="34">
        <f t="shared" si="42"/>
        <v>1.7999999999999998</v>
      </c>
      <c r="O919" s="63">
        <f t="shared" si="43"/>
        <v>21455999.999999996</v>
      </c>
      <c r="P919" s="52">
        <v>2022</v>
      </c>
      <c r="Q919" s="132" t="s">
        <v>561</v>
      </c>
      <c r="R919" s="32" t="s">
        <v>576</v>
      </c>
    </row>
    <row r="920" spans="1:18" s="133" customFormat="1" ht="25.5" x14ac:dyDescent="0.25">
      <c r="A920" s="131"/>
      <c r="B920" s="30" t="s">
        <v>575</v>
      </c>
      <c r="C920" s="31">
        <v>32862</v>
      </c>
      <c r="D920" s="32" t="s">
        <v>545</v>
      </c>
      <c r="E920" s="33">
        <v>3</v>
      </c>
      <c r="F920" s="33"/>
      <c r="G920" s="32"/>
      <c r="H920" s="34"/>
      <c r="I920" s="35">
        <v>0.4</v>
      </c>
      <c r="J920" s="42">
        <f t="shared" si="39"/>
        <v>1.2000000000000002</v>
      </c>
      <c r="K920" s="35">
        <v>1</v>
      </c>
      <c r="L920" s="34">
        <f t="shared" si="40"/>
        <v>3</v>
      </c>
      <c r="M920" s="32">
        <v>6</v>
      </c>
      <c r="N920" s="34">
        <f t="shared" si="42"/>
        <v>1.7999999999999998</v>
      </c>
      <c r="O920" s="63">
        <f t="shared" si="43"/>
        <v>16091999.999999998</v>
      </c>
      <c r="P920" s="52">
        <v>2023</v>
      </c>
      <c r="Q920" s="132" t="s">
        <v>561</v>
      </c>
      <c r="R920" s="32" t="s">
        <v>39</v>
      </c>
    </row>
    <row r="921" spans="1:18" s="133" customFormat="1" ht="25.5" x14ac:dyDescent="0.25">
      <c r="A921" s="131"/>
      <c r="B921" s="30" t="s">
        <v>575</v>
      </c>
      <c r="C921" s="31">
        <v>32862</v>
      </c>
      <c r="D921" s="32" t="s">
        <v>545</v>
      </c>
      <c r="E921" s="33">
        <v>3</v>
      </c>
      <c r="F921" s="33"/>
      <c r="G921" s="32"/>
      <c r="H921" s="34"/>
      <c r="I921" s="35">
        <v>0.4</v>
      </c>
      <c r="J921" s="42">
        <f t="shared" si="39"/>
        <v>1.2000000000000002</v>
      </c>
      <c r="K921" s="35">
        <v>1</v>
      </c>
      <c r="L921" s="34">
        <f t="shared" si="40"/>
        <v>3</v>
      </c>
      <c r="M921" s="32">
        <v>6</v>
      </c>
      <c r="N921" s="34">
        <f t="shared" si="42"/>
        <v>1.7999999999999998</v>
      </c>
      <c r="O921" s="63">
        <f>+N921*M921*1800000</f>
        <v>19439999.999999996</v>
      </c>
      <c r="P921" s="52">
        <v>2023</v>
      </c>
      <c r="Q921" s="132" t="s">
        <v>561</v>
      </c>
      <c r="R921" s="32" t="s">
        <v>27</v>
      </c>
    </row>
    <row r="922" spans="1:18" s="138" customFormat="1" ht="27" x14ac:dyDescent="0.25">
      <c r="A922" s="134"/>
      <c r="B922" s="43" t="s">
        <v>577</v>
      </c>
      <c r="C922" s="44"/>
      <c r="D922" s="47"/>
      <c r="E922" s="46"/>
      <c r="F922" s="46"/>
      <c r="G922" s="47"/>
      <c r="H922" s="45"/>
      <c r="I922" s="49"/>
      <c r="J922" s="50"/>
      <c r="K922" s="41"/>
      <c r="L922" s="40"/>
      <c r="M922" s="47">
        <f>SUM(M919:M921)</f>
        <v>20</v>
      </c>
      <c r="N922" s="40"/>
      <c r="O922" s="135">
        <f>SUM(O919:O921)</f>
        <v>56987999.999999985</v>
      </c>
      <c r="P922" s="136"/>
      <c r="Q922" s="140"/>
      <c r="R922" s="38"/>
    </row>
    <row r="923" spans="1:18" s="133" customFormat="1" ht="25.5" x14ac:dyDescent="0.25">
      <c r="A923" s="131">
        <v>177</v>
      </c>
      <c r="B923" s="30" t="s">
        <v>578</v>
      </c>
      <c r="C923" s="31">
        <v>30081</v>
      </c>
      <c r="D923" s="34" t="s">
        <v>344</v>
      </c>
      <c r="E923" s="33">
        <v>3.26</v>
      </c>
      <c r="F923" s="33"/>
      <c r="G923" s="32"/>
      <c r="H923" s="34"/>
      <c r="I923" s="35">
        <v>0.6</v>
      </c>
      <c r="J923" s="42">
        <f t="shared" si="39"/>
        <v>1.9559999999999997</v>
      </c>
      <c r="K923" s="35">
        <v>1</v>
      </c>
      <c r="L923" s="34">
        <f t="shared" si="40"/>
        <v>3.26</v>
      </c>
      <c r="M923" s="32">
        <v>1</v>
      </c>
      <c r="N923" s="34">
        <f t="shared" si="42"/>
        <v>1.304</v>
      </c>
      <c r="O923" s="63">
        <f t="shared" si="43"/>
        <v>1942960</v>
      </c>
      <c r="P923" s="52">
        <v>2022</v>
      </c>
      <c r="Q923" s="132" t="s">
        <v>561</v>
      </c>
      <c r="R923" s="32" t="s">
        <v>579</v>
      </c>
    </row>
    <row r="924" spans="1:18" s="133" customFormat="1" ht="25.5" x14ac:dyDescent="0.25">
      <c r="A924" s="131"/>
      <c r="B924" s="30" t="s">
        <v>578</v>
      </c>
      <c r="C924" s="31">
        <v>30081</v>
      </c>
      <c r="D924" s="34" t="s">
        <v>344</v>
      </c>
      <c r="E924" s="33">
        <v>3.34</v>
      </c>
      <c r="F924" s="33"/>
      <c r="G924" s="32"/>
      <c r="H924" s="34"/>
      <c r="I924" s="35">
        <v>0.4</v>
      </c>
      <c r="J924" s="42">
        <f t="shared" si="39"/>
        <v>1.3360000000000001</v>
      </c>
      <c r="K924" s="35">
        <v>1</v>
      </c>
      <c r="L924" s="34">
        <f t="shared" si="40"/>
        <v>3.34</v>
      </c>
      <c r="M924" s="32">
        <v>5</v>
      </c>
      <c r="N924" s="34">
        <f t="shared" si="42"/>
        <v>2.0039999999999996</v>
      </c>
      <c r="O924" s="63">
        <f t="shared" si="43"/>
        <v>14929799.999999996</v>
      </c>
      <c r="P924" s="52">
        <v>2022</v>
      </c>
      <c r="Q924" s="132" t="s">
        <v>561</v>
      </c>
      <c r="R924" s="32" t="s">
        <v>38</v>
      </c>
    </row>
    <row r="925" spans="1:18" s="133" customFormat="1" ht="25.5" x14ac:dyDescent="0.25">
      <c r="A925" s="131"/>
      <c r="B925" s="30" t="s">
        <v>578</v>
      </c>
      <c r="C925" s="31">
        <v>30081</v>
      </c>
      <c r="D925" s="34" t="s">
        <v>344</v>
      </c>
      <c r="E925" s="33">
        <v>3.34</v>
      </c>
      <c r="F925" s="33"/>
      <c r="G925" s="32"/>
      <c r="H925" s="34"/>
      <c r="I925" s="35">
        <v>0.4</v>
      </c>
      <c r="J925" s="42">
        <f t="shared" si="39"/>
        <v>1.3360000000000001</v>
      </c>
      <c r="K925" s="35">
        <v>1</v>
      </c>
      <c r="L925" s="34">
        <f t="shared" si="40"/>
        <v>3.34</v>
      </c>
      <c r="M925" s="32">
        <v>6</v>
      </c>
      <c r="N925" s="34">
        <f t="shared" si="42"/>
        <v>2.0039999999999996</v>
      </c>
      <c r="O925" s="63">
        <f t="shared" si="43"/>
        <v>17915759.999999996</v>
      </c>
      <c r="P925" s="52">
        <v>2023</v>
      </c>
      <c r="Q925" s="132" t="s">
        <v>561</v>
      </c>
      <c r="R925" s="32" t="s">
        <v>39</v>
      </c>
    </row>
    <row r="926" spans="1:18" s="133" customFormat="1" ht="25.5" x14ac:dyDescent="0.25">
      <c r="A926" s="131"/>
      <c r="B926" s="30" t="s">
        <v>578</v>
      </c>
      <c r="C926" s="31">
        <v>30081</v>
      </c>
      <c r="D926" s="34" t="s">
        <v>344</v>
      </c>
      <c r="E926" s="33">
        <v>3.34</v>
      </c>
      <c r="F926" s="33"/>
      <c r="G926" s="32"/>
      <c r="H926" s="34"/>
      <c r="I926" s="35">
        <v>0.4</v>
      </c>
      <c r="J926" s="42">
        <f t="shared" si="39"/>
        <v>1.3360000000000001</v>
      </c>
      <c r="K926" s="35">
        <v>1</v>
      </c>
      <c r="L926" s="34">
        <f t="shared" si="40"/>
        <v>3.34</v>
      </c>
      <c r="M926" s="32">
        <v>6</v>
      </c>
      <c r="N926" s="34">
        <f t="shared" si="42"/>
        <v>2.0039999999999996</v>
      </c>
      <c r="O926" s="63">
        <f>+N926*M926*1800000</f>
        <v>21643199.999999996</v>
      </c>
      <c r="P926" s="52">
        <v>2023</v>
      </c>
      <c r="Q926" s="132" t="s">
        <v>561</v>
      </c>
      <c r="R926" s="32" t="s">
        <v>27</v>
      </c>
    </row>
    <row r="927" spans="1:18" s="138" customFormat="1" ht="27" x14ac:dyDescent="0.25">
      <c r="A927" s="134"/>
      <c r="B927" s="43" t="s">
        <v>580</v>
      </c>
      <c r="C927" s="44"/>
      <c r="D927" s="45"/>
      <c r="E927" s="46"/>
      <c r="F927" s="46"/>
      <c r="G927" s="47"/>
      <c r="H927" s="45"/>
      <c r="I927" s="49"/>
      <c r="J927" s="50"/>
      <c r="K927" s="41"/>
      <c r="L927" s="40"/>
      <c r="M927" s="47">
        <f>SUM(M923:M926)</f>
        <v>18</v>
      </c>
      <c r="N927" s="40"/>
      <c r="O927" s="135">
        <f>SUM(O923:O926)</f>
        <v>56431719.999999985</v>
      </c>
      <c r="P927" s="136"/>
      <c r="Q927" s="140"/>
      <c r="R927" s="38"/>
    </row>
    <row r="928" spans="1:18" s="133" customFormat="1" ht="25.5" x14ac:dyDescent="0.25">
      <c r="A928" s="131">
        <v>178</v>
      </c>
      <c r="B928" s="30" t="s">
        <v>581</v>
      </c>
      <c r="C928" s="31">
        <v>33419</v>
      </c>
      <c r="D928" s="32" t="s">
        <v>24</v>
      </c>
      <c r="E928" s="33">
        <v>2.46</v>
      </c>
      <c r="F928" s="33"/>
      <c r="G928" s="32"/>
      <c r="H928" s="34"/>
      <c r="I928" s="35">
        <v>0.7</v>
      </c>
      <c r="J928" s="42">
        <f t="shared" si="39"/>
        <v>1.722</v>
      </c>
      <c r="K928" s="35">
        <v>1</v>
      </c>
      <c r="L928" s="34">
        <f t="shared" si="40"/>
        <v>2.46</v>
      </c>
      <c r="M928" s="32">
        <v>6</v>
      </c>
      <c r="N928" s="34">
        <f t="shared" si="42"/>
        <v>0.73799999999999999</v>
      </c>
      <c r="O928" s="63">
        <f t="shared" si="43"/>
        <v>6597720</v>
      </c>
      <c r="P928" s="52">
        <v>2022</v>
      </c>
      <c r="Q928" s="132" t="s">
        <v>561</v>
      </c>
      <c r="R928" s="32"/>
    </row>
    <row r="929" spans="1:18" s="133" customFormat="1" ht="25.5" x14ac:dyDescent="0.25">
      <c r="A929" s="131"/>
      <c r="B929" s="30" t="s">
        <v>581</v>
      </c>
      <c r="C929" s="31">
        <v>33419</v>
      </c>
      <c r="D929" s="32" t="s">
        <v>24</v>
      </c>
      <c r="E929" s="33">
        <v>2.72</v>
      </c>
      <c r="F929" s="33"/>
      <c r="G929" s="32"/>
      <c r="H929" s="34"/>
      <c r="I929" s="35">
        <v>0.7</v>
      </c>
      <c r="J929" s="42">
        <f t="shared" si="39"/>
        <v>1.9039999999999999</v>
      </c>
      <c r="K929" s="35">
        <v>1</v>
      </c>
      <c r="L929" s="34">
        <f t="shared" si="40"/>
        <v>2.72</v>
      </c>
      <c r="M929" s="32">
        <v>6</v>
      </c>
      <c r="N929" s="34">
        <f t="shared" si="42"/>
        <v>0.81600000000000028</v>
      </c>
      <c r="O929" s="63">
        <f t="shared" si="43"/>
        <v>7295040.0000000028</v>
      </c>
      <c r="P929" s="52">
        <v>2022</v>
      </c>
      <c r="Q929" s="132" t="s">
        <v>561</v>
      </c>
      <c r="R929" s="32" t="s">
        <v>38</v>
      </c>
    </row>
    <row r="930" spans="1:18" s="133" customFormat="1" ht="25.5" x14ac:dyDescent="0.25">
      <c r="A930" s="131"/>
      <c r="B930" s="30" t="s">
        <v>581</v>
      </c>
      <c r="C930" s="31">
        <v>33419</v>
      </c>
      <c r="D930" s="32" t="s">
        <v>24</v>
      </c>
      <c r="E930" s="33">
        <v>2.72</v>
      </c>
      <c r="F930" s="33"/>
      <c r="G930" s="32"/>
      <c r="H930" s="34"/>
      <c r="I930" s="35">
        <v>0.7</v>
      </c>
      <c r="J930" s="42">
        <f t="shared" si="39"/>
        <v>1.9039999999999999</v>
      </c>
      <c r="K930" s="35">
        <v>1</v>
      </c>
      <c r="L930" s="34">
        <f t="shared" si="40"/>
        <v>2.72</v>
      </c>
      <c r="M930" s="32">
        <v>6</v>
      </c>
      <c r="N930" s="34">
        <f t="shared" si="42"/>
        <v>0.81600000000000028</v>
      </c>
      <c r="O930" s="63">
        <f t="shared" si="43"/>
        <v>7295040.0000000028</v>
      </c>
      <c r="P930" s="52">
        <v>2023</v>
      </c>
      <c r="Q930" s="132" t="s">
        <v>561</v>
      </c>
      <c r="R930" s="32" t="s">
        <v>39</v>
      </c>
    </row>
    <row r="931" spans="1:18" s="133" customFormat="1" ht="25.5" x14ac:dyDescent="0.25">
      <c r="A931" s="131"/>
      <c r="B931" s="30" t="s">
        <v>581</v>
      </c>
      <c r="C931" s="31">
        <v>33419</v>
      </c>
      <c r="D931" s="32" t="s">
        <v>24</v>
      </c>
      <c r="E931" s="33">
        <v>2.72</v>
      </c>
      <c r="F931" s="33"/>
      <c r="G931" s="32"/>
      <c r="H931" s="34"/>
      <c r="I931" s="35">
        <v>0.7</v>
      </c>
      <c r="J931" s="42">
        <f t="shared" si="39"/>
        <v>1.9039999999999999</v>
      </c>
      <c r="K931" s="35">
        <v>1</v>
      </c>
      <c r="L931" s="34">
        <f t="shared" si="40"/>
        <v>2.72</v>
      </c>
      <c r="M931" s="32">
        <v>6</v>
      </c>
      <c r="N931" s="34">
        <f t="shared" si="42"/>
        <v>0.81600000000000028</v>
      </c>
      <c r="O931" s="63">
        <f>+N931*M931*1800000</f>
        <v>8812800.0000000037</v>
      </c>
      <c r="P931" s="52">
        <v>2023</v>
      </c>
      <c r="Q931" s="132" t="s">
        <v>561</v>
      </c>
      <c r="R931" s="32" t="s">
        <v>27</v>
      </c>
    </row>
    <row r="932" spans="1:18" s="147" customFormat="1" ht="27" x14ac:dyDescent="0.25">
      <c r="A932" s="144"/>
      <c r="B932" s="72" t="s">
        <v>582</v>
      </c>
      <c r="C932" s="73"/>
      <c r="D932" s="75"/>
      <c r="E932" s="74"/>
      <c r="F932" s="74"/>
      <c r="G932" s="75"/>
      <c r="H932" s="48"/>
      <c r="I932" s="76"/>
      <c r="J932" s="77"/>
      <c r="K932" s="76"/>
      <c r="L932" s="48"/>
      <c r="M932" s="75">
        <f>SUM(M928:M931)</f>
        <v>24</v>
      </c>
      <c r="N932" s="48"/>
      <c r="O932" s="145">
        <f>SUM(O928:O931)</f>
        <v>30000600.000000011</v>
      </c>
      <c r="P932" s="78"/>
      <c r="Q932" s="146"/>
      <c r="R932" s="75"/>
    </row>
    <row r="933" spans="1:18" s="133" customFormat="1" ht="25.5" x14ac:dyDescent="0.25">
      <c r="A933" s="131">
        <v>179</v>
      </c>
      <c r="B933" s="30" t="s">
        <v>340</v>
      </c>
      <c r="C933" s="55">
        <v>33171</v>
      </c>
      <c r="D933" s="32" t="s">
        <v>344</v>
      </c>
      <c r="E933" s="33">
        <v>2.2599999999999998</v>
      </c>
      <c r="F933" s="33"/>
      <c r="G933" s="32"/>
      <c r="H933" s="34"/>
      <c r="I933" s="35">
        <v>0.4</v>
      </c>
      <c r="J933" s="42">
        <f t="shared" si="39"/>
        <v>0.90399999999999991</v>
      </c>
      <c r="K933" s="35">
        <v>1</v>
      </c>
      <c r="L933" s="34">
        <f t="shared" si="40"/>
        <v>2.2599999999999998</v>
      </c>
      <c r="M933" s="32">
        <v>1</v>
      </c>
      <c r="N933" s="34">
        <f t="shared" si="42"/>
        <v>1.3559999999999999</v>
      </c>
      <c r="O933" s="63">
        <f t="shared" si="43"/>
        <v>2020439.9999999998</v>
      </c>
      <c r="P933" s="52">
        <v>2022</v>
      </c>
      <c r="Q933" s="132" t="s">
        <v>561</v>
      </c>
      <c r="R933" s="32" t="s">
        <v>258</v>
      </c>
    </row>
    <row r="934" spans="1:18" s="133" customFormat="1" ht="25.5" x14ac:dyDescent="0.25">
      <c r="A934" s="131"/>
      <c r="B934" s="30" t="s">
        <v>340</v>
      </c>
      <c r="C934" s="55">
        <v>33171</v>
      </c>
      <c r="D934" s="32" t="s">
        <v>344</v>
      </c>
      <c r="E934" s="33">
        <v>2.41</v>
      </c>
      <c r="F934" s="33"/>
      <c r="G934" s="32"/>
      <c r="H934" s="34"/>
      <c r="I934" s="35">
        <v>0.4</v>
      </c>
      <c r="J934" s="42">
        <f t="shared" si="39"/>
        <v>0.96400000000000008</v>
      </c>
      <c r="K934" s="35">
        <v>1</v>
      </c>
      <c r="L934" s="34">
        <f t="shared" si="40"/>
        <v>2.41</v>
      </c>
      <c r="M934" s="32">
        <v>5</v>
      </c>
      <c r="N934" s="34">
        <f t="shared" si="42"/>
        <v>1.4460000000000002</v>
      </c>
      <c r="O934" s="63">
        <f t="shared" si="43"/>
        <v>10772700</v>
      </c>
      <c r="P934" s="52">
        <v>2022</v>
      </c>
      <c r="Q934" s="132" t="s">
        <v>561</v>
      </c>
      <c r="R934" s="32" t="s">
        <v>38</v>
      </c>
    </row>
    <row r="935" spans="1:18" s="133" customFormat="1" ht="25.5" x14ac:dyDescent="0.25">
      <c r="A935" s="131"/>
      <c r="B935" s="30" t="s">
        <v>340</v>
      </c>
      <c r="C935" s="55">
        <v>33171</v>
      </c>
      <c r="D935" s="32" t="s">
        <v>344</v>
      </c>
      <c r="E935" s="33">
        <v>2.41</v>
      </c>
      <c r="F935" s="33"/>
      <c r="G935" s="32"/>
      <c r="H935" s="34"/>
      <c r="I935" s="35">
        <v>0.4</v>
      </c>
      <c r="J935" s="42">
        <f t="shared" si="39"/>
        <v>0.96400000000000008</v>
      </c>
      <c r="K935" s="35">
        <v>1</v>
      </c>
      <c r="L935" s="34">
        <f t="shared" si="40"/>
        <v>2.41</v>
      </c>
      <c r="M935" s="32">
        <v>6</v>
      </c>
      <c r="N935" s="34">
        <f t="shared" si="42"/>
        <v>1.4460000000000002</v>
      </c>
      <c r="O935" s="63">
        <f t="shared" si="43"/>
        <v>12927240.000000004</v>
      </c>
      <c r="P935" s="52">
        <v>2023</v>
      </c>
      <c r="Q935" s="132" t="s">
        <v>561</v>
      </c>
      <c r="R935" s="32" t="s">
        <v>39</v>
      </c>
    </row>
    <row r="936" spans="1:18" s="133" customFormat="1" ht="25.5" x14ac:dyDescent="0.25">
      <c r="A936" s="131"/>
      <c r="B936" s="30" t="s">
        <v>340</v>
      </c>
      <c r="C936" s="55">
        <v>33171</v>
      </c>
      <c r="D936" s="32" t="s">
        <v>344</v>
      </c>
      <c r="E936" s="33">
        <v>2.41</v>
      </c>
      <c r="F936" s="33"/>
      <c r="G936" s="32"/>
      <c r="H936" s="34"/>
      <c r="I936" s="35">
        <v>0.4</v>
      </c>
      <c r="J936" s="42">
        <f t="shared" si="39"/>
        <v>0.96400000000000008</v>
      </c>
      <c r="K936" s="35">
        <v>1</v>
      </c>
      <c r="L936" s="34">
        <f t="shared" si="40"/>
        <v>2.41</v>
      </c>
      <c r="M936" s="32">
        <v>6</v>
      </c>
      <c r="N936" s="34">
        <f t="shared" si="42"/>
        <v>1.4460000000000002</v>
      </c>
      <c r="O936" s="63">
        <f>+N936*M936*1800000</f>
        <v>15616800.000000004</v>
      </c>
      <c r="P936" s="52">
        <v>2023</v>
      </c>
      <c r="Q936" s="132" t="s">
        <v>561</v>
      </c>
      <c r="R936" s="32" t="s">
        <v>27</v>
      </c>
    </row>
    <row r="937" spans="1:18" s="138" customFormat="1" ht="27" x14ac:dyDescent="0.25">
      <c r="A937" s="134"/>
      <c r="B937" s="43" t="s">
        <v>342</v>
      </c>
      <c r="C937" s="57"/>
      <c r="D937" s="47"/>
      <c r="E937" s="46"/>
      <c r="F937" s="46"/>
      <c r="G937" s="47"/>
      <c r="H937" s="45"/>
      <c r="I937" s="49"/>
      <c r="J937" s="50"/>
      <c r="K937" s="41"/>
      <c r="L937" s="40"/>
      <c r="M937" s="47">
        <f>SUM(M933:M936)</f>
        <v>18</v>
      </c>
      <c r="N937" s="40"/>
      <c r="O937" s="135">
        <f>SUM(O933:O936)</f>
        <v>41337180.000000007</v>
      </c>
      <c r="P937" s="136"/>
      <c r="Q937" s="140"/>
      <c r="R937" s="38"/>
    </row>
    <row r="938" spans="1:18" s="139" customFormat="1" ht="25.5" x14ac:dyDescent="0.25">
      <c r="A938" s="141">
        <v>180</v>
      </c>
      <c r="B938" s="17" t="s">
        <v>63</v>
      </c>
      <c r="C938" s="18">
        <v>33625</v>
      </c>
      <c r="D938" s="19" t="s">
        <v>64</v>
      </c>
      <c r="E938" s="20">
        <v>2.67</v>
      </c>
      <c r="F938" s="20"/>
      <c r="G938" s="19"/>
      <c r="H938" s="21"/>
      <c r="I938" s="22">
        <v>0.4</v>
      </c>
      <c r="J938" s="23">
        <f t="shared" si="39"/>
        <v>1.0680000000000001</v>
      </c>
      <c r="K938" s="22">
        <v>1</v>
      </c>
      <c r="L938" s="21">
        <f t="shared" si="40"/>
        <v>2.67</v>
      </c>
      <c r="M938" s="19">
        <v>6</v>
      </c>
      <c r="N938" s="21">
        <f t="shared" si="42"/>
        <v>1.6019999999999999</v>
      </c>
      <c r="O938" s="66">
        <f t="shared" si="43"/>
        <v>14321879.999999998</v>
      </c>
      <c r="P938" s="51">
        <v>2022</v>
      </c>
      <c r="Q938" s="129" t="s">
        <v>43</v>
      </c>
      <c r="R938" s="19" t="s">
        <v>65</v>
      </c>
    </row>
    <row r="939" spans="1:18" s="133" customFormat="1" ht="25.5" x14ac:dyDescent="0.25">
      <c r="A939" s="131"/>
      <c r="B939" s="30" t="s">
        <v>63</v>
      </c>
      <c r="C939" s="31">
        <v>33625</v>
      </c>
      <c r="D939" s="32" t="s">
        <v>64</v>
      </c>
      <c r="E939" s="33">
        <v>3</v>
      </c>
      <c r="F939" s="33"/>
      <c r="G939" s="32"/>
      <c r="H939" s="34"/>
      <c r="I939" s="35">
        <v>0.4</v>
      </c>
      <c r="J939" s="42">
        <f>I939*(E939+F939+H939)</f>
        <v>1.2000000000000002</v>
      </c>
      <c r="K939" s="35">
        <v>1</v>
      </c>
      <c r="L939" s="34">
        <f>K939*(E939+F939+H939)</f>
        <v>3</v>
      </c>
      <c r="M939" s="32">
        <v>6</v>
      </c>
      <c r="N939" s="34">
        <f>+L939-J939</f>
        <v>1.7999999999999998</v>
      </c>
      <c r="O939" s="63">
        <f>+N939*M939*1490000</f>
        <v>16091999.999999998</v>
      </c>
      <c r="P939" s="51">
        <v>2022</v>
      </c>
      <c r="Q939" s="132" t="s">
        <v>66</v>
      </c>
      <c r="R939" s="32" t="s">
        <v>44</v>
      </c>
    </row>
    <row r="940" spans="1:18" s="133" customFormat="1" ht="25.5" x14ac:dyDescent="0.25">
      <c r="A940" s="131"/>
      <c r="B940" s="30" t="s">
        <v>63</v>
      </c>
      <c r="C940" s="31">
        <v>33625</v>
      </c>
      <c r="D940" s="32" t="s">
        <v>64</v>
      </c>
      <c r="E940" s="33">
        <v>3</v>
      </c>
      <c r="F940" s="33"/>
      <c r="G940" s="32"/>
      <c r="H940" s="34"/>
      <c r="I940" s="35">
        <v>0.4</v>
      </c>
      <c r="J940" s="42">
        <f t="shared" ref="J940:J942" si="44">I940*(E940+F940+H940)</f>
        <v>1.2000000000000002</v>
      </c>
      <c r="K940" s="35">
        <v>1</v>
      </c>
      <c r="L940" s="34">
        <f t="shared" ref="L940:L942" si="45">K940*(E940+F940+H940)</f>
        <v>3</v>
      </c>
      <c r="M940" s="32">
        <v>2</v>
      </c>
      <c r="N940" s="34">
        <f t="shared" ref="N940:N942" si="46">+L940-J940</f>
        <v>1.7999999999999998</v>
      </c>
      <c r="O940" s="63">
        <f t="shared" ref="O940:O941" si="47">+N940*M940*1490000</f>
        <v>5363999.9999999991</v>
      </c>
      <c r="P940" s="52">
        <v>2023</v>
      </c>
      <c r="Q940" s="132" t="s">
        <v>66</v>
      </c>
      <c r="R940" s="32" t="s">
        <v>67</v>
      </c>
    </row>
    <row r="941" spans="1:18" s="133" customFormat="1" ht="51" x14ac:dyDescent="0.25">
      <c r="A941" s="131"/>
      <c r="B941" s="30" t="s">
        <v>63</v>
      </c>
      <c r="C941" s="31">
        <v>33625</v>
      </c>
      <c r="D941" s="32" t="s">
        <v>64</v>
      </c>
      <c r="E941" s="33">
        <v>3</v>
      </c>
      <c r="F941" s="33">
        <v>0.4</v>
      </c>
      <c r="G941" s="32"/>
      <c r="H941" s="34"/>
      <c r="I941" s="35">
        <v>0.4</v>
      </c>
      <c r="J941" s="42">
        <f t="shared" si="44"/>
        <v>1.36</v>
      </c>
      <c r="K941" s="35">
        <v>1</v>
      </c>
      <c r="L941" s="34">
        <f t="shared" si="45"/>
        <v>3.4</v>
      </c>
      <c r="M941" s="32">
        <v>4</v>
      </c>
      <c r="N941" s="34">
        <f t="shared" si="46"/>
        <v>2.04</v>
      </c>
      <c r="O941" s="63">
        <f t="shared" si="47"/>
        <v>12158400</v>
      </c>
      <c r="P941" s="52">
        <v>2023</v>
      </c>
      <c r="Q941" s="132" t="s">
        <v>66</v>
      </c>
      <c r="R941" s="32" t="s">
        <v>68</v>
      </c>
    </row>
    <row r="942" spans="1:18" s="133" customFormat="1" ht="25.5" x14ac:dyDescent="0.25">
      <c r="A942" s="131"/>
      <c r="B942" s="30" t="s">
        <v>63</v>
      </c>
      <c r="C942" s="31">
        <v>33625</v>
      </c>
      <c r="D942" s="32" t="s">
        <v>64</v>
      </c>
      <c r="E942" s="33">
        <v>3</v>
      </c>
      <c r="F942" s="33">
        <v>0.4</v>
      </c>
      <c r="G942" s="32"/>
      <c r="H942" s="34"/>
      <c r="I942" s="35">
        <v>0.4</v>
      </c>
      <c r="J942" s="42">
        <f t="shared" si="44"/>
        <v>1.36</v>
      </c>
      <c r="K942" s="35">
        <v>1</v>
      </c>
      <c r="L942" s="34">
        <f t="shared" si="45"/>
        <v>3.4</v>
      </c>
      <c r="M942" s="32">
        <v>6</v>
      </c>
      <c r="N942" s="34">
        <f t="shared" si="46"/>
        <v>2.04</v>
      </c>
      <c r="O942" s="63">
        <f>+N942*M942*1800000</f>
        <v>22032000</v>
      </c>
      <c r="P942" s="52">
        <v>2023</v>
      </c>
      <c r="Q942" s="132" t="s">
        <v>66</v>
      </c>
      <c r="R942" s="32" t="s">
        <v>27</v>
      </c>
    </row>
    <row r="943" spans="1:18" s="143" customFormat="1" ht="27" x14ac:dyDescent="0.25">
      <c r="A943" s="142"/>
      <c r="B943" s="43" t="s">
        <v>69</v>
      </c>
      <c r="C943" s="44"/>
      <c r="D943" s="47"/>
      <c r="E943" s="46"/>
      <c r="F943" s="46"/>
      <c r="G943" s="47"/>
      <c r="H943" s="45"/>
      <c r="I943" s="49"/>
      <c r="J943" s="50"/>
      <c r="K943" s="49"/>
      <c r="L943" s="45"/>
      <c r="M943" s="47">
        <f>SUM(M938:M942)</f>
        <v>24</v>
      </c>
      <c r="N943" s="45"/>
      <c r="O943" s="65">
        <f>SUM(O938:O942)</f>
        <v>69968280</v>
      </c>
      <c r="P943" s="54"/>
      <c r="Q943" s="140"/>
      <c r="R943" s="47"/>
    </row>
    <row r="944" spans="1:18" s="83" customFormat="1" ht="25.5" x14ac:dyDescent="0.25">
      <c r="A944" s="128">
        <v>181</v>
      </c>
      <c r="B944" s="17" t="s">
        <v>583</v>
      </c>
      <c r="C944" s="18">
        <v>29665</v>
      </c>
      <c r="D944" s="51" t="s">
        <v>24</v>
      </c>
      <c r="E944" s="20">
        <v>2.86</v>
      </c>
      <c r="F944" s="20"/>
      <c r="G944" s="19"/>
      <c r="H944" s="21"/>
      <c r="I944" s="22">
        <v>0.4</v>
      </c>
      <c r="J944" s="23">
        <f t="shared" si="39"/>
        <v>1.1439999999999999</v>
      </c>
      <c r="K944" s="29">
        <v>1</v>
      </c>
      <c r="L944" s="28">
        <f t="shared" si="40"/>
        <v>2.86</v>
      </c>
      <c r="M944" s="19">
        <v>3</v>
      </c>
      <c r="N944" s="28">
        <f t="shared" si="42"/>
        <v>1.716</v>
      </c>
      <c r="O944" s="64">
        <f t="shared" si="43"/>
        <v>7670520</v>
      </c>
      <c r="P944" s="53">
        <v>2022</v>
      </c>
      <c r="Q944" s="129" t="s">
        <v>66</v>
      </c>
      <c r="R944" s="24"/>
    </row>
    <row r="945" spans="1:18" s="133" customFormat="1" ht="25.5" x14ac:dyDescent="0.25">
      <c r="A945" s="131"/>
      <c r="B945" s="30" t="s">
        <v>583</v>
      </c>
      <c r="C945" s="31">
        <v>29665</v>
      </c>
      <c r="D945" s="52" t="s">
        <v>24</v>
      </c>
      <c r="E945" s="33">
        <v>3.06</v>
      </c>
      <c r="F945" s="33"/>
      <c r="G945" s="32"/>
      <c r="H945" s="34"/>
      <c r="I945" s="35">
        <v>0.4</v>
      </c>
      <c r="J945" s="42">
        <f t="shared" si="39"/>
        <v>1.2240000000000002</v>
      </c>
      <c r="K945" s="35">
        <v>1</v>
      </c>
      <c r="L945" s="34">
        <f t="shared" si="40"/>
        <v>3.06</v>
      </c>
      <c r="M945" s="32">
        <v>9</v>
      </c>
      <c r="N945" s="34">
        <f t="shared" si="42"/>
        <v>1.8359999999999999</v>
      </c>
      <c r="O945" s="63">
        <f t="shared" si="43"/>
        <v>24620759.999999996</v>
      </c>
      <c r="P945" s="53">
        <v>2022</v>
      </c>
      <c r="Q945" s="132" t="s">
        <v>66</v>
      </c>
      <c r="R945" s="32" t="s">
        <v>50</v>
      </c>
    </row>
    <row r="946" spans="1:18" s="133" customFormat="1" ht="25.5" x14ac:dyDescent="0.25">
      <c r="A946" s="131"/>
      <c r="B946" s="30" t="s">
        <v>583</v>
      </c>
      <c r="C946" s="31">
        <v>29665</v>
      </c>
      <c r="D946" s="52" t="s">
        <v>24</v>
      </c>
      <c r="E946" s="33">
        <v>3.06</v>
      </c>
      <c r="F946" s="33"/>
      <c r="G946" s="32"/>
      <c r="H946" s="34"/>
      <c r="I946" s="35">
        <v>0.4</v>
      </c>
      <c r="J946" s="42">
        <f t="shared" si="39"/>
        <v>1.2240000000000002</v>
      </c>
      <c r="K946" s="35">
        <v>1</v>
      </c>
      <c r="L946" s="34">
        <f t="shared" si="40"/>
        <v>3.06</v>
      </c>
      <c r="M946" s="32">
        <v>6</v>
      </c>
      <c r="N946" s="34">
        <f t="shared" si="42"/>
        <v>1.8359999999999999</v>
      </c>
      <c r="O946" s="63">
        <f t="shared" si="43"/>
        <v>16413839.999999998</v>
      </c>
      <c r="P946" s="52">
        <v>2023</v>
      </c>
      <c r="Q946" s="132" t="s">
        <v>66</v>
      </c>
      <c r="R946" s="32" t="s">
        <v>39</v>
      </c>
    </row>
    <row r="947" spans="1:18" s="133" customFormat="1" ht="25.5" x14ac:dyDescent="0.25">
      <c r="A947" s="131"/>
      <c r="B947" s="30" t="s">
        <v>583</v>
      </c>
      <c r="C947" s="31">
        <v>29665</v>
      </c>
      <c r="D947" s="52" t="s">
        <v>24</v>
      </c>
      <c r="E947" s="33">
        <v>3.06</v>
      </c>
      <c r="F947" s="33"/>
      <c r="G947" s="32"/>
      <c r="H947" s="34"/>
      <c r="I947" s="35">
        <v>0.4</v>
      </c>
      <c r="J947" s="42">
        <f t="shared" si="39"/>
        <v>1.2240000000000002</v>
      </c>
      <c r="K947" s="35">
        <v>1</v>
      </c>
      <c r="L947" s="34">
        <f t="shared" si="40"/>
        <v>3.06</v>
      </c>
      <c r="M947" s="32">
        <v>6</v>
      </c>
      <c r="N947" s="34">
        <f t="shared" si="42"/>
        <v>1.8359999999999999</v>
      </c>
      <c r="O947" s="63">
        <f>+N947*M947*1800000</f>
        <v>19828799.999999996</v>
      </c>
      <c r="P947" s="52">
        <v>2023</v>
      </c>
      <c r="Q947" s="132" t="s">
        <v>66</v>
      </c>
      <c r="R947" s="32" t="s">
        <v>27</v>
      </c>
    </row>
    <row r="948" spans="1:18" s="138" customFormat="1" ht="27" x14ac:dyDescent="0.25">
      <c r="A948" s="134"/>
      <c r="B948" s="43" t="s">
        <v>584</v>
      </c>
      <c r="C948" s="44"/>
      <c r="D948" s="54"/>
      <c r="E948" s="46"/>
      <c r="F948" s="46"/>
      <c r="G948" s="47"/>
      <c r="H948" s="45"/>
      <c r="I948" s="49"/>
      <c r="J948" s="50"/>
      <c r="K948" s="41"/>
      <c r="L948" s="40"/>
      <c r="M948" s="47">
        <f>SUM(M944:M947)</f>
        <v>24</v>
      </c>
      <c r="N948" s="40"/>
      <c r="O948" s="135">
        <f>SUM(O944:O947)</f>
        <v>68533919.999999985</v>
      </c>
      <c r="P948" s="136"/>
      <c r="Q948" s="140"/>
      <c r="R948" s="38"/>
    </row>
    <row r="949" spans="1:18" s="83" customFormat="1" ht="25.5" x14ac:dyDescent="0.25">
      <c r="A949" s="128">
        <v>182</v>
      </c>
      <c r="B949" s="17" t="s">
        <v>585</v>
      </c>
      <c r="C949" s="18">
        <v>31938</v>
      </c>
      <c r="D949" s="19" t="s">
        <v>24</v>
      </c>
      <c r="E949" s="20">
        <v>2.46</v>
      </c>
      <c r="F949" s="20"/>
      <c r="G949" s="19"/>
      <c r="H949" s="21"/>
      <c r="I949" s="22">
        <v>0.4</v>
      </c>
      <c r="J949" s="23">
        <f t="shared" si="39"/>
        <v>0.98399999999999999</v>
      </c>
      <c r="K949" s="29">
        <v>1</v>
      </c>
      <c r="L949" s="28">
        <f t="shared" si="40"/>
        <v>2.46</v>
      </c>
      <c r="M949" s="19">
        <v>6</v>
      </c>
      <c r="N949" s="28">
        <f t="shared" si="42"/>
        <v>1.476</v>
      </c>
      <c r="O949" s="64">
        <f t="shared" si="43"/>
        <v>13195440</v>
      </c>
      <c r="P949" s="53">
        <v>2022</v>
      </c>
      <c r="Q949" s="129" t="s">
        <v>66</v>
      </c>
      <c r="R949" s="24"/>
    </row>
    <row r="950" spans="1:18" s="133" customFormat="1" ht="25.5" x14ac:dyDescent="0.25">
      <c r="A950" s="131"/>
      <c r="B950" s="30" t="s">
        <v>585</v>
      </c>
      <c r="C950" s="31">
        <v>31938</v>
      </c>
      <c r="D950" s="32" t="s">
        <v>24</v>
      </c>
      <c r="E950" s="33">
        <v>2.72</v>
      </c>
      <c r="F950" s="33"/>
      <c r="G950" s="32"/>
      <c r="H950" s="34"/>
      <c r="I950" s="35">
        <v>0.4</v>
      </c>
      <c r="J950" s="42">
        <f t="shared" si="39"/>
        <v>1.0880000000000001</v>
      </c>
      <c r="K950" s="35">
        <v>1</v>
      </c>
      <c r="L950" s="34">
        <f t="shared" si="40"/>
        <v>2.72</v>
      </c>
      <c r="M950" s="32">
        <v>6</v>
      </c>
      <c r="N950" s="34">
        <f t="shared" si="42"/>
        <v>1.6320000000000001</v>
      </c>
      <c r="O950" s="63">
        <f t="shared" si="43"/>
        <v>14590080.000000002</v>
      </c>
      <c r="P950" s="53">
        <v>2022</v>
      </c>
      <c r="Q950" s="132" t="s">
        <v>66</v>
      </c>
      <c r="R950" s="32" t="s">
        <v>38</v>
      </c>
    </row>
    <row r="951" spans="1:18" s="133" customFormat="1" ht="25.5" x14ac:dyDescent="0.25">
      <c r="A951" s="131"/>
      <c r="B951" s="30" t="s">
        <v>585</v>
      </c>
      <c r="C951" s="31">
        <v>31938</v>
      </c>
      <c r="D951" s="32" t="s">
        <v>24</v>
      </c>
      <c r="E951" s="33">
        <v>2.72</v>
      </c>
      <c r="F951" s="33"/>
      <c r="G951" s="32"/>
      <c r="H951" s="34"/>
      <c r="I951" s="35">
        <v>0.4</v>
      </c>
      <c r="J951" s="42">
        <f t="shared" si="39"/>
        <v>1.0880000000000001</v>
      </c>
      <c r="K951" s="35">
        <v>1</v>
      </c>
      <c r="L951" s="34">
        <f t="shared" si="40"/>
        <v>2.72</v>
      </c>
      <c r="M951" s="32">
        <v>6</v>
      </c>
      <c r="N951" s="34">
        <f t="shared" si="42"/>
        <v>1.6320000000000001</v>
      </c>
      <c r="O951" s="63">
        <f t="shared" si="43"/>
        <v>14590080.000000002</v>
      </c>
      <c r="P951" s="52">
        <v>2023</v>
      </c>
      <c r="Q951" s="132" t="s">
        <v>66</v>
      </c>
      <c r="R951" s="32" t="s">
        <v>39</v>
      </c>
    </row>
    <row r="952" spans="1:18" s="133" customFormat="1" ht="25.5" x14ac:dyDescent="0.25">
      <c r="A952" s="131"/>
      <c r="B952" s="30" t="s">
        <v>585</v>
      </c>
      <c r="C952" s="31">
        <v>31938</v>
      </c>
      <c r="D952" s="32" t="s">
        <v>24</v>
      </c>
      <c r="E952" s="33">
        <v>2.72</v>
      </c>
      <c r="F952" s="33"/>
      <c r="G952" s="32"/>
      <c r="H952" s="34"/>
      <c r="I952" s="35">
        <v>0.4</v>
      </c>
      <c r="J952" s="42">
        <f t="shared" si="39"/>
        <v>1.0880000000000001</v>
      </c>
      <c r="K952" s="35">
        <v>1</v>
      </c>
      <c r="L952" s="34">
        <f t="shared" si="40"/>
        <v>2.72</v>
      </c>
      <c r="M952" s="32">
        <v>6</v>
      </c>
      <c r="N952" s="34">
        <f t="shared" si="42"/>
        <v>1.6320000000000001</v>
      </c>
      <c r="O952" s="63">
        <f>+N952*M952*1800000</f>
        <v>17625600.000000004</v>
      </c>
      <c r="P952" s="52">
        <v>2023</v>
      </c>
      <c r="Q952" s="132" t="s">
        <v>66</v>
      </c>
      <c r="R952" s="32" t="s">
        <v>27</v>
      </c>
    </row>
    <row r="953" spans="1:18" s="138" customFormat="1" ht="27" x14ac:dyDescent="0.25">
      <c r="A953" s="134"/>
      <c r="B953" s="43" t="s">
        <v>586</v>
      </c>
      <c r="C953" s="44"/>
      <c r="D953" s="47"/>
      <c r="E953" s="46"/>
      <c r="F953" s="46"/>
      <c r="G953" s="47"/>
      <c r="H953" s="45"/>
      <c r="I953" s="49"/>
      <c r="J953" s="50"/>
      <c r="K953" s="41"/>
      <c r="L953" s="40"/>
      <c r="M953" s="47">
        <f>SUM(M949:M952)</f>
        <v>24</v>
      </c>
      <c r="N953" s="40"/>
      <c r="O953" s="135">
        <f>SUM(O949:O952)</f>
        <v>60001200</v>
      </c>
      <c r="P953" s="136"/>
      <c r="Q953" s="140"/>
      <c r="R953" s="38"/>
    </row>
    <row r="954" spans="1:18" s="83" customFormat="1" ht="25.5" x14ac:dyDescent="0.25">
      <c r="A954" s="128">
        <v>183</v>
      </c>
      <c r="B954" s="17" t="s">
        <v>587</v>
      </c>
      <c r="C954" s="18">
        <v>28775</v>
      </c>
      <c r="D954" s="51" t="s">
        <v>24</v>
      </c>
      <c r="E954" s="20">
        <v>3.46</v>
      </c>
      <c r="F954" s="20"/>
      <c r="G954" s="19"/>
      <c r="H954" s="21"/>
      <c r="I954" s="22">
        <v>0.4</v>
      </c>
      <c r="J954" s="23">
        <f t="shared" si="39"/>
        <v>1.3840000000000001</v>
      </c>
      <c r="K954" s="29">
        <v>1</v>
      </c>
      <c r="L954" s="28">
        <f t="shared" si="40"/>
        <v>3.46</v>
      </c>
      <c r="M954" s="19">
        <v>6</v>
      </c>
      <c r="N954" s="28">
        <f t="shared" si="42"/>
        <v>2.0759999999999996</v>
      </c>
      <c r="O954" s="64">
        <f t="shared" si="43"/>
        <v>18559439.999999996</v>
      </c>
      <c r="P954" s="53">
        <v>2022</v>
      </c>
      <c r="Q954" s="129" t="s">
        <v>66</v>
      </c>
      <c r="R954" s="24"/>
    </row>
    <row r="955" spans="1:18" s="133" customFormat="1" ht="25.5" x14ac:dyDescent="0.25">
      <c r="A955" s="131"/>
      <c r="B955" s="30" t="s">
        <v>587</v>
      </c>
      <c r="C955" s="31">
        <v>28775</v>
      </c>
      <c r="D955" s="52" t="s">
        <v>24</v>
      </c>
      <c r="E955" s="33">
        <v>3.65</v>
      </c>
      <c r="F955" s="33"/>
      <c r="G955" s="32"/>
      <c r="H955" s="34"/>
      <c r="I955" s="35">
        <v>0.4</v>
      </c>
      <c r="J955" s="42">
        <f t="shared" si="39"/>
        <v>1.46</v>
      </c>
      <c r="K955" s="35">
        <v>1</v>
      </c>
      <c r="L955" s="34">
        <f t="shared" si="40"/>
        <v>3.65</v>
      </c>
      <c r="M955" s="32">
        <v>6</v>
      </c>
      <c r="N955" s="34">
        <f t="shared" si="42"/>
        <v>2.19</v>
      </c>
      <c r="O955" s="63">
        <f t="shared" si="43"/>
        <v>19578600</v>
      </c>
      <c r="P955" s="53">
        <v>2022</v>
      </c>
      <c r="Q955" s="132" t="s">
        <v>66</v>
      </c>
      <c r="R955" s="32" t="s">
        <v>38</v>
      </c>
    </row>
    <row r="956" spans="1:18" s="133" customFormat="1" ht="25.5" x14ac:dyDescent="0.25">
      <c r="A956" s="131"/>
      <c r="B956" s="30" t="s">
        <v>587</v>
      </c>
      <c r="C956" s="31">
        <v>28775</v>
      </c>
      <c r="D956" s="52" t="s">
        <v>24</v>
      </c>
      <c r="E956" s="33">
        <v>3.65</v>
      </c>
      <c r="F956" s="33"/>
      <c r="G956" s="32"/>
      <c r="H956" s="34"/>
      <c r="I956" s="35">
        <v>0.4</v>
      </c>
      <c r="J956" s="42">
        <f t="shared" si="39"/>
        <v>1.46</v>
      </c>
      <c r="K956" s="35">
        <v>1</v>
      </c>
      <c r="L956" s="34">
        <f t="shared" si="40"/>
        <v>3.65</v>
      </c>
      <c r="M956" s="32">
        <v>6</v>
      </c>
      <c r="N956" s="34">
        <f t="shared" si="42"/>
        <v>2.19</v>
      </c>
      <c r="O956" s="63">
        <f t="shared" si="43"/>
        <v>19578600</v>
      </c>
      <c r="P956" s="52">
        <v>2023</v>
      </c>
      <c r="Q956" s="132" t="s">
        <v>66</v>
      </c>
      <c r="R956" s="32" t="s">
        <v>39</v>
      </c>
    </row>
    <row r="957" spans="1:18" s="133" customFormat="1" ht="25.5" x14ac:dyDescent="0.25">
      <c r="A957" s="131"/>
      <c r="B957" s="30" t="s">
        <v>587</v>
      </c>
      <c r="C957" s="31">
        <v>28775</v>
      </c>
      <c r="D957" s="52" t="s">
        <v>24</v>
      </c>
      <c r="E957" s="33">
        <v>3.65</v>
      </c>
      <c r="F957" s="33"/>
      <c r="G957" s="32"/>
      <c r="H957" s="34"/>
      <c r="I957" s="35">
        <v>0.4</v>
      </c>
      <c r="J957" s="42">
        <f t="shared" si="39"/>
        <v>1.46</v>
      </c>
      <c r="K957" s="35">
        <v>1</v>
      </c>
      <c r="L957" s="34">
        <f t="shared" si="40"/>
        <v>3.65</v>
      </c>
      <c r="M957" s="32">
        <v>6</v>
      </c>
      <c r="N957" s="34">
        <f t="shared" si="42"/>
        <v>2.19</v>
      </c>
      <c r="O957" s="63">
        <f>+N957*M957*1800000</f>
        <v>23652000</v>
      </c>
      <c r="P957" s="52">
        <v>2023</v>
      </c>
      <c r="Q957" s="132" t="s">
        <v>66</v>
      </c>
      <c r="R957" s="32" t="s">
        <v>27</v>
      </c>
    </row>
    <row r="958" spans="1:18" s="138" customFormat="1" ht="27" x14ac:dyDescent="0.25">
      <c r="A958" s="134"/>
      <c r="B958" s="43" t="s">
        <v>588</v>
      </c>
      <c r="C958" s="44"/>
      <c r="D958" s="54"/>
      <c r="E958" s="46"/>
      <c r="F958" s="46"/>
      <c r="G958" s="47"/>
      <c r="H958" s="45"/>
      <c r="I958" s="49"/>
      <c r="J958" s="50"/>
      <c r="K958" s="41"/>
      <c r="L958" s="40"/>
      <c r="M958" s="47">
        <f>SUM(M954:M957)</f>
        <v>24</v>
      </c>
      <c r="N958" s="40"/>
      <c r="O958" s="135">
        <f>SUM(O954:O957)</f>
        <v>81368640</v>
      </c>
      <c r="P958" s="136"/>
      <c r="Q958" s="140"/>
      <c r="R958" s="38"/>
    </row>
    <row r="959" spans="1:18" s="133" customFormat="1" ht="25.5" x14ac:dyDescent="0.25">
      <c r="A959" s="131">
        <v>184</v>
      </c>
      <c r="B959" s="30" t="s">
        <v>589</v>
      </c>
      <c r="C959" s="31">
        <v>32818</v>
      </c>
      <c r="D959" s="32" t="s">
        <v>590</v>
      </c>
      <c r="E959" s="33">
        <v>3</v>
      </c>
      <c r="F959" s="33">
        <v>0.4</v>
      </c>
      <c r="G959" s="32"/>
      <c r="H959" s="34"/>
      <c r="I959" s="35">
        <v>0.4</v>
      </c>
      <c r="J959" s="42">
        <f t="shared" si="39"/>
        <v>1.36</v>
      </c>
      <c r="K959" s="35">
        <v>1</v>
      </c>
      <c r="L959" s="34">
        <f t="shared" si="40"/>
        <v>3.4</v>
      </c>
      <c r="M959" s="32">
        <v>10</v>
      </c>
      <c r="N959" s="34">
        <f t="shared" si="42"/>
        <v>2.04</v>
      </c>
      <c r="O959" s="63">
        <f t="shared" si="43"/>
        <v>30395999.999999996</v>
      </c>
      <c r="P959" s="52">
        <v>2022</v>
      </c>
      <c r="Q959" s="132" t="s">
        <v>771</v>
      </c>
      <c r="R959" s="32" t="s">
        <v>564</v>
      </c>
    </row>
    <row r="960" spans="1:18" s="133" customFormat="1" ht="25.5" x14ac:dyDescent="0.25">
      <c r="A960" s="131"/>
      <c r="B960" s="30" t="s">
        <v>589</v>
      </c>
      <c r="C960" s="31">
        <v>32818</v>
      </c>
      <c r="D960" s="32" t="s">
        <v>590</v>
      </c>
      <c r="E960" s="33">
        <v>3</v>
      </c>
      <c r="F960" s="33">
        <v>0.4</v>
      </c>
      <c r="G960" s="32"/>
      <c r="H960" s="34"/>
      <c r="I960" s="35">
        <v>0.4</v>
      </c>
      <c r="J960" s="42">
        <f t="shared" si="39"/>
        <v>1.36</v>
      </c>
      <c r="K960" s="35">
        <v>1</v>
      </c>
      <c r="L960" s="34">
        <f t="shared" si="40"/>
        <v>3.4</v>
      </c>
      <c r="M960" s="32">
        <v>1</v>
      </c>
      <c r="N960" s="34">
        <f t="shared" si="42"/>
        <v>2.04</v>
      </c>
      <c r="O960" s="63">
        <f t="shared" si="43"/>
        <v>3039600</v>
      </c>
      <c r="P960" s="52">
        <v>2023</v>
      </c>
      <c r="Q960" s="132" t="s">
        <v>771</v>
      </c>
      <c r="R960" s="32" t="s">
        <v>78</v>
      </c>
    </row>
    <row r="961" spans="1:18" s="133" customFormat="1" ht="38.25" x14ac:dyDescent="0.25">
      <c r="A961" s="131"/>
      <c r="B961" s="30" t="s">
        <v>589</v>
      </c>
      <c r="C961" s="31">
        <v>32818</v>
      </c>
      <c r="D961" s="32" t="s">
        <v>590</v>
      </c>
      <c r="E961" s="33">
        <v>3.33</v>
      </c>
      <c r="F961" s="33">
        <v>0.4</v>
      </c>
      <c r="G961" s="32"/>
      <c r="H961" s="34"/>
      <c r="I961" s="35">
        <v>0.4</v>
      </c>
      <c r="J961" s="42">
        <f t="shared" si="39"/>
        <v>1.492</v>
      </c>
      <c r="K961" s="35">
        <v>1</v>
      </c>
      <c r="L961" s="34">
        <f t="shared" si="40"/>
        <v>3.73</v>
      </c>
      <c r="M961" s="32">
        <v>5</v>
      </c>
      <c r="N961" s="34">
        <f t="shared" si="42"/>
        <v>2.238</v>
      </c>
      <c r="O961" s="63">
        <f t="shared" si="43"/>
        <v>16673100</v>
      </c>
      <c r="P961" s="52">
        <v>2023</v>
      </c>
      <c r="Q961" s="132" t="s">
        <v>771</v>
      </c>
      <c r="R961" s="32" t="s">
        <v>591</v>
      </c>
    </row>
    <row r="962" spans="1:18" s="133" customFormat="1" ht="25.5" x14ac:dyDescent="0.25">
      <c r="A962" s="131"/>
      <c r="B962" s="30" t="s">
        <v>589</v>
      </c>
      <c r="C962" s="31">
        <v>32818</v>
      </c>
      <c r="D962" s="32" t="s">
        <v>590</v>
      </c>
      <c r="E962" s="33">
        <v>3.33</v>
      </c>
      <c r="F962" s="33">
        <v>0.4</v>
      </c>
      <c r="G962" s="32"/>
      <c r="H962" s="34"/>
      <c r="I962" s="35">
        <v>0.4</v>
      </c>
      <c r="J962" s="42">
        <f t="shared" si="39"/>
        <v>1.492</v>
      </c>
      <c r="K962" s="35">
        <v>1</v>
      </c>
      <c r="L962" s="34">
        <f t="shared" si="40"/>
        <v>3.73</v>
      </c>
      <c r="M962" s="32">
        <v>6</v>
      </c>
      <c r="N962" s="34">
        <f t="shared" si="42"/>
        <v>2.238</v>
      </c>
      <c r="O962" s="63">
        <f>+N962*M962*1800000</f>
        <v>24170400</v>
      </c>
      <c r="P962" s="52">
        <v>2023</v>
      </c>
      <c r="Q962" s="132" t="s">
        <v>771</v>
      </c>
      <c r="R962" s="32" t="s">
        <v>27</v>
      </c>
    </row>
    <row r="963" spans="1:18" s="138" customFormat="1" ht="27" x14ac:dyDescent="0.25">
      <c r="A963" s="134"/>
      <c r="B963" s="43" t="s">
        <v>592</v>
      </c>
      <c r="C963" s="44"/>
      <c r="D963" s="47"/>
      <c r="E963" s="46"/>
      <c r="F963" s="46"/>
      <c r="G963" s="47"/>
      <c r="H963" s="45"/>
      <c r="I963" s="49"/>
      <c r="J963" s="50"/>
      <c r="K963" s="41"/>
      <c r="L963" s="40"/>
      <c r="M963" s="47">
        <f>SUM(M959:M962)</f>
        <v>22</v>
      </c>
      <c r="N963" s="40"/>
      <c r="O963" s="135">
        <f>SUM(O959:O962)</f>
        <v>74279100</v>
      </c>
      <c r="P963" s="52"/>
      <c r="Q963" s="140"/>
      <c r="R963" s="38"/>
    </row>
    <row r="964" spans="1:18" s="83" customFormat="1" ht="25.5" x14ac:dyDescent="0.25">
      <c r="A964" s="128">
        <v>185</v>
      </c>
      <c r="B964" s="17" t="s">
        <v>593</v>
      </c>
      <c r="C964" s="18">
        <v>32549</v>
      </c>
      <c r="D964" s="19" t="s">
        <v>24</v>
      </c>
      <c r="E964" s="20">
        <v>2.46</v>
      </c>
      <c r="F964" s="20"/>
      <c r="G964" s="19"/>
      <c r="H964" s="21"/>
      <c r="I964" s="22">
        <v>0.4</v>
      </c>
      <c r="J964" s="23">
        <f t="shared" si="39"/>
        <v>0.98399999999999999</v>
      </c>
      <c r="K964" s="29">
        <v>1</v>
      </c>
      <c r="L964" s="28">
        <f t="shared" si="40"/>
        <v>2.46</v>
      </c>
      <c r="M964" s="19">
        <v>6</v>
      </c>
      <c r="N964" s="28">
        <f t="shared" si="42"/>
        <v>1.476</v>
      </c>
      <c r="O964" s="64">
        <f t="shared" si="43"/>
        <v>13195440</v>
      </c>
      <c r="P964" s="53">
        <v>2022</v>
      </c>
      <c r="Q964" s="132" t="s">
        <v>771</v>
      </c>
      <c r="R964" s="24"/>
    </row>
    <row r="965" spans="1:18" s="133" customFormat="1" ht="25.5" x14ac:dyDescent="0.25">
      <c r="A965" s="131"/>
      <c r="B965" s="30" t="s">
        <v>593</v>
      </c>
      <c r="C965" s="31">
        <v>32549</v>
      </c>
      <c r="D965" s="32" t="s">
        <v>24</v>
      </c>
      <c r="E965" s="33">
        <v>2.72</v>
      </c>
      <c r="F965" s="33"/>
      <c r="G965" s="32"/>
      <c r="H965" s="34"/>
      <c r="I965" s="35">
        <v>0.4</v>
      </c>
      <c r="J965" s="42">
        <f t="shared" si="39"/>
        <v>1.0880000000000001</v>
      </c>
      <c r="K965" s="35">
        <v>1</v>
      </c>
      <c r="L965" s="34">
        <f t="shared" si="40"/>
        <v>2.72</v>
      </c>
      <c r="M965" s="32">
        <v>6</v>
      </c>
      <c r="N965" s="34">
        <f t="shared" si="42"/>
        <v>1.6320000000000001</v>
      </c>
      <c r="O965" s="63">
        <f t="shared" si="43"/>
        <v>14590080.000000002</v>
      </c>
      <c r="P965" s="53">
        <v>2022</v>
      </c>
      <c r="Q965" s="132" t="s">
        <v>771</v>
      </c>
      <c r="R965" s="32" t="s">
        <v>38</v>
      </c>
    </row>
    <row r="966" spans="1:18" s="133" customFormat="1" ht="25.5" x14ac:dyDescent="0.25">
      <c r="A966" s="131"/>
      <c r="B966" s="30" t="s">
        <v>593</v>
      </c>
      <c r="C966" s="31">
        <v>32549</v>
      </c>
      <c r="D966" s="32" t="s">
        <v>24</v>
      </c>
      <c r="E966" s="33">
        <v>2.72</v>
      </c>
      <c r="F966" s="33"/>
      <c r="G966" s="32"/>
      <c r="H966" s="34"/>
      <c r="I966" s="35">
        <v>0.4</v>
      </c>
      <c r="J966" s="42">
        <f t="shared" si="39"/>
        <v>1.0880000000000001</v>
      </c>
      <c r="K966" s="35">
        <v>1</v>
      </c>
      <c r="L966" s="34">
        <f t="shared" si="40"/>
        <v>2.72</v>
      </c>
      <c r="M966" s="32">
        <v>6</v>
      </c>
      <c r="N966" s="34">
        <f t="shared" si="42"/>
        <v>1.6320000000000001</v>
      </c>
      <c r="O966" s="63">
        <f t="shared" si="43"/>
        <v>14590080.000000002</v>
      </c>
      <c r="P966" s="52">
        <v>2023</v>
      </c>
      <c r="Q966" s="132" t="s">
        <v>771</v>
      </c>
      <c r="R966" s="32" t="s">
        <v>39</v>
      </c>
    </row>
    <row r="967" spans="1:18" s="133" customFormat="1" ht="25.5" x14ac:dyDescent="0.25">
      <c r="A967" s="131"/>
      <c r="B967" s="30" t="s">
        <v>593</v>
      </c>
      <c r="C967" s="31">
        <v>32549</v>
      </c>
      <c r="D967" s="32" t="s">
        <v>24</v>
      </c>
      <c r="E967" s="33">
        <v>2.72</v>
      </c>
      <c r="F967" s="33"/>
      <c r="G967" s="32"/>
      <c r="H967" s="34"/>
      <c r="I967" s="35">
        <v>0.4</v>
      </c>
      <c r="J967" s="42">
        <f t="shared" si="39"/>
        <v>1.0880000000000001</v>
      </c>
      <c r="K967" s="35">
        <v>1</v>
      </c>
      <c r="L967" s="34">
        <f t="shared" si="40"/>
        <v>2.72</v>
      </c>
      <c r="M967" s="32">
        <v>6</v>
      </c>
      <c r="N967" s="34">
        <f t="shared" si="42"/>
        <v>1.6320000000000001</v>
      </c>
      <c r="O967" s="63">
        <f>+N967*M967*1800000</f>
        <v>17625600.000000004</v>
      </c>
      <c r="P967" s="52">
        <v>2023</v>
      </c>
      <c r="Q967" s="132" t="s">
        <v>771</v>
      </c>
      <c r="R967" s="32" t="s">
        <v>27</v>
      </c>
    </row>
    <row r="968" spans="1:18" s="138" customFormat="1" ht="27" x14ac:dyDescent="0.25">
      <c r="A968" s="134"/>
      <c r="B968" s="43" t="s">
        <v>594</v>
      </c>
      <c r="C968" s="44"/>
      <c r="D968" s="47"/>
      <c r="E968" s="46"/>
      <c r="F968" s="46"/>
      <c r="G968" s="47"/>
      <c r="H968" s="45"/>
      <c r="I968" s="49"/>
      <c r="J968" s="50"/>
      <c r="K968" s="41"/>
      <c r="L968" s="40"/>
      <c r="M968" s="47">
        <f>SUM(M964:M967)</f>
        <v>24</v>
      </c>
      <c r="N968" s="40"/>
      <c r="O968" s="135">
        <f>SUM(O964:O967)</f>
        <v>60001200</v>
      </c>
      <c r="P968" s="136"/>
      <c r="Q968" s="140"/>
      <c r="R968" s="38"/>
    </row>
    <row r="969" spans="1:18" s="83" customFormat="1" ht="25.5" x14ac:dyDescent="0.25">
      <c r="A969" s="128">
        <v>186</v>
      </c>
      <c r="B969" s="17" t="s">
        <v>595</v>
      </c>
      <c r="C969" s="18">
        <v>25656</v>
      </c>
      <c r="D969" s="51" t="s">
        <v>596</v>
      </c>
      <c r="E969" s="20">
        <v>4.74</v>
      </c>
      <c r="F969" s="20">
        <v>0.5</v>
      </c>
      <c r="G969" s="19"/>
      <c r="H969" s="21"/>
      <c r="I969" s="22">
        <v>0.4</v>
      </c>
      <c r="J969" s="23">
        <f t="shared" si="39"/>
        <v>2.0960000000000001</v>
      </c>
      <c r="K969" s="29">
        <v>1</v>
      </c>
      <c r="L969" s="28">
        <f t="shared" si="40"/>
        <v>5.24</v>
      </c>
      <c r="M969" s="19">
        <v>12</v>
      </c>
      <c r="N969" s="28">
        <f t="shared" si="42"/>
        <v>3.1440000000000001</v>
      </c>
      <c r="O969" s="64">
        <f t="shared" si="43"/>
        <v>56214720</v>
      </c>
      <c r="P969" s="53">
        <v>2022</v>
      </c>
      <c r="Q969" s="129" t="s">
        <v>56</v>
      </c>
      <c r="R969" s="24"/>
    </row>
    <row r="970" spans="1:18" s="83" customFormat="1" ht="25.5" x14ac:dyDescent="0.25">
      <c r="A970" s="128"/>
      <c r="B970" s="17" t="s">
        <v>595</v>
      </c>
      <c r="C970" s="18">
        <v>25656</v>
      </c>
      <c r="D970" s="51" t="s">
        <v>596</v>
      </c>
      <c r="E970" s="20">
        <v>4.74</v>
      </c>
      <c r="F970" s="20">
        <v>0.5</v>
      </c>
      <c r="G970" s="19"/>
      <c r="H970" s="21"/>
      <c r="I970" s="22">
        <v>0.4</v>
      </c>
      <c r="J970" s="23">
        <f t="shared" si="39"/>
        <v>2.0960000000000001</v>
      </c>
      <c r="K970" s="29">
        <v>1</v>
      </c>
      <c r="L970" s="28">
        <f t="shared" si="40"/>
        <v>5.24</v>
      </c>
      <c r="M970" s="19">
        <v>6</v>
      </c>
      <c r="N970" s="28">
        <f t="shared" si="42"/>
        <v>3.1440000000000001</v>
      </c>
      <c r="O970" s="64">
        <f t="shared" si="43"/>
        <v>28107360</v>
      </c>
      <c r="P970" s="53">
        <v>2023</v>
      </c>
      <c r="Q970" s="129" t="s">
        <v>56</v>
      </c>
      <c r="R970" s="24" t="s">
        <v>39</v>
      </c>
    </row>
    <row r="971" spans="1:18" s="83" customFormat="1" ht="25.5" x14ac:dyDescent="0.25">
      <c r="A971" s="128"/>
      <c r="B971" s="17" t="s">
        <v>595</v>
      </c>
      <c r="C971" s="18">
        <v>25656</v>
      </c>
      <c r="D971" s="51" t="s">
        <v>596</v>
      </c>
      <c r="E971" s="20">
        <v>5.08</v>
      </c>
      <c r="F971" s="20">
        <v>0.5</v>
      </c>
      <c r="G971" s="19"/>
      <c r="H971" s="21"/>
      <c r="I971" s="22">
        <v>0.4</v>
      </c>
      <c r="J971" s="23">
        <f t="shared" si="39"/>
        <v>2.2320000000000002</v>
      </c>
      <c r="K971" s="29">
        <v>1</v>
      </c>
      <c r="L971" s="28">
        <f t="shared" si="40"/>
        <v>5.58</v>
      </c>
      <c r="M971" s="19">
        <v>6</v>
      </c>
      <c r="N971" s="28">
        <f t="shared" si="42"/>
        <v>3.3479999999999999</v>
      </c>
      <c r="O971" s="63">
        <f>+N971*M971*1800000</f>
        <v>36158400</v>
      </c>
      <c r="P971" s="53">
        <v>2023</v>
      </c>
      <c r="Q971" s="129" t="s">
        <v>56</v>
      </c>
      <c r="R971" s="24" t="s">
        <v>536</v>
      </c>
    </row>
    <row r="972" spans="1:18" s="138" customFormat="1" ht="27" x14ac:dyDescent="0.25">
      <c r="A972" s="134"/>
      <c r="B972" s="43" t="s">
        <v>597</v>
      </c>
      <c r="C972" s="44"/>
      <c r="D972" s="54"/>
      <c r="E972" s="46"/>
      <c r="F972" s="46"/>
      <c r="G972" s="47"/>
      <c r="H972" s="45"/>
      <c r="I972" s="49"/>
      <c r="J972" s="50"/>
      <c r="K972" s="41"/>
      <c r="L972" s="40"/>
      <c r="M972" s="47">
        <f>SUM(M969:M971)</f>
        <v>24</v>
      </c>
      <c r="N972" s="40"/>
      <c r="O972" s="135">
        <f>SUM(O969:O971)</f>
        <v>120480480</v>
      </c>
      <c r="P972" s="136"/>
      <c r="Q972" s="140"/>
      <c r="R972" s="38"/>
    </row>
    <row r="973" spans="1:18" s="133" customFormat="1" ht="38.25" x14ac:dyDescent="0.25">
      <c r="A973" s="131">
        <v>187</v>
      </c>
      <c r="B973" s="30" t="s">
        <v>54</v>
      </c>
      <c r="C973" s="60">
        <v>33149</v>
      </c>
      <c r="D973" s="52" t="s">
        <v>55</v>
      </c>
      <c r="E973" s="33">
        <v>3</v>
      </c>
      <c r="F973" s="33"/>
      <c r="G973" s="32"/>
      <c r="H973" s="34"/>
      <c r="I973" s="35">
        <v>0.4</v>
      </c>
      <c r="J973" s="42">
        <f t="shared" si="39"/>
        <v>1.2000000000000002</v>
      </c>
      <c r="K973" s="35">
        <v>1</v>
      </c>
      <c r="L973" s="34">
        <f t="shared" si="40"/>
        <v>3</v>
      </c>
      <c r="M973" s="32">
        <v>9</v>
      </c>
      <c r="N973" s="34">
        <f t="shared" si="42"/>
        <v>1.7999999999999998</v>
      </c>
      <c r="O973" s="63">
        <f t="shared" si="43"/>
        <v>24138000</v>
      </c>
      <c r="P973" s="52">
        <v>2022</v>
      </c>
      <c r="Q973" s="132" t="s">
        <v>56</v>
      </c>
      <c r="R973" s="32" t="s">
        <v>57</v>
      </c>
    </row>
    <row r="974" spans="1:18" s="133" customFormat="1" ht="38.25" x14ac:dyDescent="0.25">
      <c r="A974" s="131"/>
      <c r="B974" s="30" t="s">
        <v>54</v>
      </c>
      <c r="C974" s="60">
        <v>33149</v>
      </c>
      <c r="D974" s="52" t="s">
        <v>55</v>
      </c>
      <c r="E974" s="33">
        <v>3</v>
      </c>
      <c r="F974" s="33">
        <v>0.5</v>
      </c>
      <c r="G974" s="32"/>
      <c r="H974" s="34"/>
      <c r="I974" s="35">
        <v>0.4</v>
      </c>
      <c r="J974" s="42">
        <f t="shared" si="39"/>
        <v>1.4000000000000001</v>
      </c>
      <c r="K974" s="35">
        <v>1</v>
      </c>
      <c r="L974" s="34">
        <f t="shared" si="40"/>
        <v>3.5</v>
      </c>
      <c r="M974" s="32">
        <v>3</v>
      </c>
      <c r="N974" s="34">
        <f t="shared" si="42"/>
        <v>2.0999999999999996</v>
      </c>
      <c r="O974" s="63">
        <f t="shared" si="43"/>
        <v>9386999.9999999981</v>
      </c>
      <c r="P974" s="52">
        <v>2022</v>
      </c>
      <c r="Q974" s="132" t="s">
        <v>58</v>
      </c>
      <c r="R974" s="32" t="s">
        <v>59</v>
      </c>
    </row>
    <row r="975" spans="1:18" s="133" customFormat="1" ht="25.5" x14ac:dyDescent="0.25">
      <c r="A975" s="131"/>
      <c r="B975" s="30" t="s">
        <v>54</v>
      </c>
      <c r="C975" s="60">
        <v>33149</v>
      </c>
      <c r="D975" s="52" t="s">
        <v>55</v>
      </c>
      <c r="E975" s="33">
        <v>3</v>
      </c>
      <c r="F975" s="33">
        <v>0.5</v>
      </c>
      <c r="G975" s="32"/>
      <c r="H975" s="34"/>
      <c r="I975" s="35">
        <v>0.4</v>
      </c>
      <c r="J975" s="42">
        <f t="shared" si="39"/>
        <v>1.4000000000000001</v>
      </c>
      <c r="K975" s="35">
        <v>1</v>
      </c>
      <c r="L975" s="34">
        <f t="shared" si="40"/>
        <v>3.5</v>
      </c>
      <c r="M975" s="32">
        <v>6</v>
      </c>
      <c r="N975" s="34">
        <f t="shared" si="42"/>
        <v>2.0999999999999996</v>
      </c>
      <c r="O975" s="63">
        <f t="shared" si="43"/>
        <v>18773999.999999996</v>
      </c>
      <c r="P975" s="52">
        <v>2023</v>
      </c>
      <c r="Q975" s="132" t="s">
        <v>58</v>
      </c>
      <c r="R975" s="32" t="s">
        <v>39</v>
      </c>
    </row>
    <row r="976" spans="1:18" s="133" customFormat="1" ht="25.5" x14ac:dyDescent="0.25">
      <c r="A976" s="131"/>
      <c r="B976" s="30" t="s">
        <v>54</v>
      </c>
      <c r="C976" s="60">
        <v>33149</v>
      </c>
      <c r="D976" s="52" t="s">
        <v>55</v>
      </c>
      <c r="E976" s="33">
        <v>3</v>
      </c>
      <c r="F976" s="33">
        <v>0.5</v>
      </c>
      <c r="G976" s="32"/>
      <c r="H976" s="34"/>
      <c r="I976" s="35">
        <v>0.4</v>
      </c>
      <c r="J976" s="42">
        <f t="shared" si="39"/>
        <v>1.4000000000000001</v>
      </c>
      <c r="K976" s="35">
        <v>1</v>
      </c>
      <c r="L976" s="34">
        <f t="shared" si="40"/>
        <v>3.5</v>
      </c>
      <c r="M976" s="32">
        <v>2</v>
      </c>
      <c r="N976" s="34">
        <f t="shared" si="42"/>
        <v>2.0999999999999996</v>
      </c>
      <c r="O976" s="63">
        <f>+N976*M976*1800000</f>
        <v>7559999.9999999991</v>
      </c>
      <c r="P976" s="52">
        <v>2023</v>
      </c>
      <c r="Q976" s="132" t="s">
        <v>58</v>
      </c>
      <c r="R976" s="32" t="s">
        <v>60</v>
      </c>
    </row>
    <row r="977" spans="1:18" s="133" customFormat="1" ht="25.5" x14ac:dyDescent="0.25">
      <c r="A977" s="131"/>
      <c r="B977" s="30" t="s">
        <v>54</v>
      </c>
      <c r="C977" s="60">
        <v>33149</v>
      </c>
      <c r="D977" s="52" t="s">
        <v>55</v>
      </c>
      <c r="E977" s="33">
        <v>3.33</v>
      </c>
      <c r="F977" s="33">
        <v>0.5</v>
      </c>
      <c r="G977" s="32"/>
      <c r="H977" s="34"/>
      <c r="I977" s="35">
        <v>0.4</v>
      </c>
      <c r="J977" s="42">
        <f t="shared" si="39"/>
        <v>1.532</v>
      </c>
      <c r="K977" s="35">
        <v>1</v>
      </c>
      <c r="L977" s="34">
        <f t="shared" si="40"/>
        <v>3.83</v>
      </c>
      <c r="M977" s="32">
        <v>4</v>
      </c>
      <c r="N977" s="34">
        <f t="shared" si="42"/>
        <v>2.298</v>
      </c>
      <c r="O977" s="63">
        <f>+N977*M977*1800000</f>
        <v>16545600</v>
      </c>
      <c r="P977" s="52">
        <v>2023</v>
      </c>
      <c r="Q977" s="132" t="s">
        <v>58</v>
      </c>
      <c r="R977" s="32" t="s">
        <v>61</v>
      </c>
    </row>
    <row r="978" spans="1:18" s="138" customFormat="1" ht="27" x14ac:dyDescent="0.25">
      <c r="A978" s="134"/>
      <c r="B978" s="43" t="s">
        <v>62</v>
      </c>
      <c r="C978" s="62"/>
      <c r="D978" s="54"/>
      <c r="E978" s="46"/>
      <c r="F978" s="46"/>
      <c r="G978" s="47"/>
      <c r="H978" s="45"/>
      <c r="I978" s="49"/>
      <c r="J978" s="50"/>
      <c r="K978" s="41"/>
      <c r="L978" s="40"/>
      <c r="M978" s="47">
        <f>SUM(M973:M977)</f>
        <v>24</v>
      </c>
      <c r="N978" s="40"/>
      <c r="O978" s="135">
        <f>SUM(O973:O977)</f>
        <v>76404600</v>
      </c>
      <c r="P978" s="136"/>
      <c r="Q978" s="140"/>
      <c r="R978" s="38"/>
    </row>
    <row r="979" spans="1:18" s="139" customFormat="1" ht="25.5" x14ac:dyDescent="0.25">
      <c r="A979" s="141">
        <v>188</v>
      </c>
      <c r="B979" s="17" t="s">
        <v>598</v>
      </c>
      <c r="C979" s="18">
        <v>32769</v>
      </c>
      <c r="D979" s="51" t="s">
        <v>55</v>
      </c>
      <c r="E979" s="20">
        <v>3</v>
      </c>
      <c r="F979" s="20">
        <v>0.4</v>
      </c>
      <c r="G979" s="19"/>
      <c r="H979" s="21"/>
      <c r="I979" s="22">
        <v>0.4</v>
      </c>
      <c r="J979" s="23">
        <f t="shared" si="39"/>
        <v>1.36</v>
      </c>
      <c r="K979" s="22">
        <v>1</v>
      </c>
      <c r="L979" s="21">
        <f t="shared" si="40"/>
        <v>3.4</v>
      </c>
      <c r="M979" s="19">
        <v>9</v>
      </c>
      <c r="N979" s="21">
        <f t="shared" si="42"/>
        <v>2.04</v>
      </c>
      <c r="O979" s="66">
        <f t="shared" si="43"/>
        <v>27356400</v>
      </c>
      <c r="P979" s="51">
        <v>2022</v>
      </c>
      <c r="Q979" s="129" t="s">
        <v>56</v>
      </c>
      <c r="R979" s="19" t="s">
        <v>599</v>
      </c>
    </row>
    <row r="980" spans="1:18" s="133" customFormat="1" ht="63.75" x14ac:dyDescent="0.25">
      <c r="A980" s="131"/>
      <c r="B980" s="30" t="s">
        <v>598</v>
      </c>
      <c r="C980" s="31">
        <v>32769</v>
      </c>
      <c r="D980" s="52" t="s">
        <v>55</v>
      </c>
      <c r="E980" s="33">
        <v>3.33</v>
      </c>
      <c r="F980" s="33"/>
      <c r="G980" s="32"/>
      <c r="H980" s="34"/>
      <c r="I980" s="35">
        <v>0.4</v>
      </c>
      <c r="J980" s="42">
        <f t="shared" si="39"/>
        <v>1.3320000000000001</v>
      </c>
      <c r="K980" s="35">
        <v>1</v>
      </c>
      <c r="L980" s="34">
        <f t="shared" si="40"/>
        <v>3.33</v>
      </c>
      <c r="M980" s="32">
        <v>3</v>
      </c>
      <c r="N980" s="34">
        <f t="shared" si="42"/>
        <v>1.998</v>
      </c>
      <c r="O980" s="63">
        <f t="shared" si="43"/>
        <v>8931060</v>
      </c>
      <c r="P980" s="51">
        <v>2022</v>
      </c>
      <c r="Q980" s="132" t="s">
        <v>56</v>
      </c>
      <c r="R980" s="32" t="s">
        <v>600</v>
      </c>
    </row>
    <row r="981" spans="1:18" s="133" customFormat="1" ht="25.5" x14ac:dyDescent="0.25">
      <c r="A981" s="131"/>
      <c r="B981" s="30" t="s">
        <v>598</v>
      </c>
      <c r="C981" s="31">
        <v>32769</v>
      </c>
      <c r="D981" s="52" t="s">
        <v>55</v>
      </c>
      <c r="E981" s="33">
        <v>3.33</v>
      </c>
      <c r="F981" s="33"/>
      <c r="G981" s="32"/>
      <c r="H981" s="34"/>
      <c r="I981" s="35">
        <v>0.4</v>
      </c>
      <c r="J981" s="42">
        <f t="shared" si="39"/>
        <v>1.3320000000000001</v>
      </c>
      <c r="K981" s="35">
        <v>1</v>
      </c>
      <c r="L981" s="34">
        <f t="shared" si="40"/>
        <v>3.33</v>
      </c>
      <c r="M981" s="32">
        <v>6</v>
      </c>
      <c r="N981" s="34">
        <f t="shared" si="42"/>
        <v>1.998</v>
      </c>
      <c r="O981" s="63">
        <f t="shared" si="43"/>
        <v>17862120</v>
      </c>
      <c r="P981" s="52">
        <v>2023</v>
      </c>
      <c r="Q981" s="132" t="s">
        <v>56</v>
      </c>
      <c r="R981" s="32" t="s">
        <v>39</v>
      </c>
    </row>
    <row r="982" spans="1:18" s="133" customFormat="1" ht="25.5" x14ac:dyDescent="0.25">
      <c r="A982" s="131"/>
      <c r="B982" s="30" t="s">
        <v>598</v>
      </c>
      <c r="C982" s="31">
        <v>32769</v>
      </c>
      <c r="D982" s="52" t="s">
        <v>55</v>
      </c>
      <c r="E982" s="33">
        <v>3.33</v>
      </c>
      <c r="F982" s="33"/>
      <c r="G982" s="32"/>
      <c r="H982" s="34"/>
      <c r="I982" s="35">
        <v>0.4</v>
      </c>
      <c r="J982" s="42">
        <f t="shared" si="39"/>
        <v>1.3320000000000001</v>
      </c>
      <c r="K982" s="35">
        <v>1</v>
      </c>
      <c r="L982" s="34">
        <f t="shared" si="40"/>
        <v>3.33</v>
      </c>
      <c r="M982" s="32">
        <v>6</v>
      </c>
      <c r="N982" s="34">
        <f t="shared" si="42"/>
        <v>1.998</v>
      </c>
      <c r="O982" s="63">
        <f>+N982*M982*1800000</f>
        <v>21578400</v>
      </c>
      <c r="P982" s="52">
        <v>2023</v>
      </c>
      <c r="Q982" s="132" t="s">
        <v>56</v>
      </c>
      <c r="R982" s="32" t="s">
        <v>27</v>
      </c>
    </row>
    <row r="983" spans="1:18" s="143" customFormat="1" ht="27" x14ac:dyDescent="0.25">
      <c r="A983" s="142"/>
      <c r="B983" s="43" t="s">
        <v>601</v>
      </c>
      <c r="C983" s="44"/>
      <c r="D983" s="54"/>
      <c r="E983" s="46"/>
      <c r="F983" s="46"/>
      <c r="G983" s="47"/>
      <c r="H983" s="45"/>
      <c r="I983" s="49"/>
      <c r="J983" s="50"/>
      <c r="K983" s="49"/>
      <c r="L983" s="45"/>
      <c r="M983" s="47">
        <f>SUM(M979:M982)</f>
        <v>24</v>
      </c>
      <c r="N983" s="45"/>
      <c r="O983" s="65">
        <f>SUM(O979:O982)</f>
        <v>75727980</v>
      </c>
      <c r="P983" s="54"/>
      <c r="Q983" s="140"/>
      <c r="R983" s="47"/>
    </row>
    <row r="984" spans="1:18" s="83" customFormat="1" x14ac:dyDescent="0.25">
      <c r="A984" s="128">
        <v>189</v>
      </c>
      <c r="B984" s="17" t="s">
        <v>602</v>
      </c>
      <c r="C984" s="18">
        <v>30719</v>
      </c>
      <c r="D984" s="51" t="s">
        <v>603</v>
      </c>
      <c r="E984" s="20">
        <v>3.26</v>
      </c>
      <c r="F984" s="20"/>
      <c r="G984" s="19"/>
      <c r="H984" s="21"/>
      <c r="I984" s="22">
        <v>0.4</v>
      </c>
      <c r="J984" s="23">
        <f t="shared" si="39"/>
        <v>1.304</v>
      </c>
      <c r="K984" s="29">
        <v>1</v>
      </c>
      <c r="L984" s="28">
        <f t="shared" si="40"/>
        <v>3.26</v>
      </c>
      <c r="M984" s="19">
        <v>6</v>
      </c>
      <c r="N984" s="28">
        <f t="shared" si="42"/>
        <v>1.9559999999999997</v>
      </c>
      <c r="O984" s="64">
        <f t="shared" si="43"/>
        <v>17486640</v>
      </c>
      <c r="P984" s="53">
        <v>2022</v>
      </c>
      <c r="Q984" s="129" t="s">
        <v>56</v>
      </c>
      <c r="R984" s="24"/>
    </row>
    <row r="985" spans="1:18" s="133" customFormat="1" ht="25.5" x14ac:dyDescent="0.25">
      <c r="A985" s="131"/>
      <c r="B985" s="30" t="s">
        <v>602</v>
      </c>
      <c r="C985" s="31">
        <v>30719</v>
      </c>
      <c r="D985" s="52" t="s">
        <v>603</v>
      </c>
      <c r="E985" s="33">
        <v>3.34</v>
      </c>
      <c r="F985" s="33"/>
      <c r="G985" s="32"/>
      <c r="H985" s="34"/>
      <c r="I985" s="35">
        <v>0.4</v>
      </c>
      <c r="J985" s="42">
        <f t="shared" si="39"/>
        <v>1.3360000000000001</v>
      </c>
      <c r="K985" s="35">
        <v>1</v>
      </c>
      <c r="L985" s="34">
        <f t="shared" si="40"/>
        <v>3.34</v>
      </c>
      <c r="M985" s="32">
        <v>6</v>
      </c>
      <c r="N985" s="34">
        <f t="shared" si="42"/>
        <v>2.0039999999999996</v>
      </c>
      <c r="O985" s="63">
        <f t="shared" si="43"/>
        <v>17915759.999999996</v>
      </c>
      <c r="P985" s="53">
        <v>2022</v>
      </c>
      <c r="Q985" s="132" t="s">
        <v>56</v>
      </c>
      <c r="R985" s="32" t="s">
        <v>38</v>
      </c>
    </row>
    <row r="986" spans="1:18" s="133" customFormat="1" x14ac:dyDescent="0.25">
      <c r="A986" s="131"/>
      <c r="B986" s="30" t="s">
        <v>602</v>
      </c>
      <c r="C986" s="31">
        <v>30719</v>
      </c>
      <c r="D986" s="52" t="s">
        <v>603</v>
      </c>
      <c r="E986" s="33">
        <v>3.34</v>
      </c>
      <c r="F986" s="33"/>
      <c r="G986" s="32"/>
      <c r="H986" s="34"/>
      <c r="I986" s="35">
        <v>0.4</v>
      </c>
      <c r="J986" s="42">
        <f t="shared" si="39"/>
        <v>1.3360000000000001</v>
      </c>
      <c r="K986" s="35">
        <v>1</v>
      </c>
      <c r="L986" s="34">
        <f t="shared" si="40"/>
        <v>3.34</v>
      </c>
      <c r="M986" s="32">
        <v>6</v>
      </c>
      <c r="N986" s="34">
        <f t="shared" si="42"/>
        <v>2.0039999999999996</v>
      </c>
      <c r="O986" s="63">
        <f t="shared" si="43"/>
        <v>17915759.999999996</v>
      </c>
      <c r="P986" s="52">
        <v>2023</v>
      </c>
      <c r="Q986" s="132" t="s">
        <v>56</v>
      </c>
      <c r="R986" s="32" t="s">
        <v>39</v>
      </c>
    </row>
    <row r="987" spans="1:18" s="133" customFormat="1" x14ac:dyDescent="0.25">
      <c r="A987" s="131"/>
      <c r="B987" s="30" t="s">
        <v>602</v>
      </c>
      <c r="C987" s="31">
        <v>30719</v>
      </c>
      <c r="D987" s="52" t="s">
        <v>603</v>
      </c>
      <c r="E987" s="33">
        <v>3.34</v>
      </c>
      <c r="F987" s="33"/>
      <c r="G987" s="32"/>
      <c r="H987" s="34"/>
      <c r="I987" s="35">
        <v>0.4</v>
      </c>
      <c r="J987" s="42">
        <f t="shared" si="39"/>
        <v>1.3360000000000001</v>
      </c>
      <c r="K987" s="35">
        <v>1</v>
      </c>
      <c r="L987" s="34">
        <f t="shared" si="40"/>
        <v>3.34</v>
      </c>
      <c r="M987" s="32">
        <v>6</v>
      </c>
      <c r="N987" s="34">
        <f t="shared" si="42"/>
        <v>2.0039999999999996</v>
      </c>
      <c r="O987" s="63">
        <f>+N987*M987*1800000</f>
        <v>21643199.999999996</v>
      </c>
      <c r="P987" s="52">
        <v>2023</v>
      </c>
      <c r="Q987" s="132" t="s">
        <v>56</v>
      </c>
      <c r="R987" s="32" t="s">
        <v>27</v>
      </c>
    </row>
    <row r="988" spans="1:18" s="138" customFormat="1" ht="27" x14ac:dyDescent="0.25">
      <c r="A988" s="134"/>
      <c r="B988" s="43" t="s">
        <v>604</v>
      </c>
      <c r="C988" s="44"/>
      <c r="D988" s="54"/>
      <c r="E988" s="46"/>
      <c r="F988" s="46"/>
      <c r="G988" s="47"/>
      <c r="H988" s="45"/>
      <c r="I988" s="49"/>
      <c r="J988" s="50"/>
      <c r="K988" s="41"/>
      <c r="L988" s="40"/>
      <c r="M988" s="47">
        <f>SUM(M984:M987)</f>
        <v>24</v>
      </c>
      <c r="N988" s="40"/>
      <c r="O988" s="135">
        <f>SUM(O984:O987)</f>
        <v>74961360</v>
      </c>
      <c r="P988" s="136"/>
      <c r="Q988" s="140"/>
      <c r="R988" s="38"/>
    </row>
    <row r="989" spans="1:18" s="83" customFormat="1" ht="25.5" x14ac:dyDescent="0.25">
      <c r="A989" s="128">
        <v>190</v>
      </c>
      <c r="B989" s="17" t="s">
        <v>605</v>
      </c>
      <c r="C989" s="18">
        <v>34073</v>
      </c>
      <c r="D989" s="51" t="s">
        <v>603</v>
      </c>
      <c r="E989" s="20">
        <v>2.06</v>
      </c>
      <c r="F989" s="20"/>
      <c r="G989" s="19"/>
      <c r="H989" s="21"/>
      <c r="I989" s="22">
        <v>0.4</v>
      </c>
      <c r="J989" s="23">
        <f t="shared" si="39"/>
        <v>0.82400000000000007</v>
      </c>
      <c r="K989" s="29">
        <v>1</v>
      </c>
      <c r="L989" s="28">
        <f t="shared" si="40"/>
        <v>2.06</v>
      </c>
      <c r="M989" s="19">
        <v>5</v>
      </c>
      <c r="N989" s="28">
        <f t="shared" si="42"/>
        <v>1.236</v>
      </c>
      <c r="O989" s="64">
        <f t="shared" si="43"/>
        <v>9208200</v>
      </c>
      <c r="P989" s="53">
        <v>2022</v>
      </c>
      <c r="Q989" s="129" t="s">
        <v>56</v>
      </c>
      <c r="R989" s="24"/>
    </row>
    <row r="990" spans="1:18" s="133" customFormat="1" ht="25.5" x14ac:dyDescent="0.25">
      <c r="A990" s="131"/>
      <c r="B990" s="30" t="s">
        <v>605</v>
      </c>
      <c r="C990" s="31">
        <v>34073</v>
      </c>
      <c r="D990" s="52" t="s">
        <v>603</v>
      </c>
      <c r="E990" s="33">
        <v>2.2599999999999998</v>
      </c>
      <c r="F990" s="33"/>
      <c r="G990" s="32"/>
      <c r="H990" s="34"/>
      <c r="I990" s="35">
        <v>0.4</v>
      </c>
      <c r="J990" s="42">
        <f t="shared" si="39"/>
        <v>0.90399999999999991</v>
      </c>
      <c r="K990" s="35">
        <v>1</v>
      </c>
      <c r="L990" s="34">
        <f t="shared" si="40"/>
        <v>2.2599999999999998</v>
      </c>
      <c r="M990" s="32">
        <v>1</v>
      </c>
      <c r="N990" s="34">
        <f t="shared" si="42"/>
        <v>1.3559999999999999</v>
      </c>
      <c r="O990" s="63">
        <f t="shared" si="43"/>
        <v>2020439.9999999998</v>
      </c>
      <c r="P990" s="53">
        <v>2022</v>
      </c>
      <c r="Q990" s="132" t="s">
        <v>56</v>
      </c>
      <c r="R990" s="32" t="s">
        <v>50</v>
      </c>
    </row>
    <row r="991" spans="1:18" s="133" customFormat="1" ht="25.5" x14ac:dyDescent="0.25">
      <c r="A991" s="131"/>
      <c r="B991" s="30" t="s">
        <v>605</v>
      </c>
      <c r="C991" s="31">
        <v>34073</v>
      </c>
      <c r="D991" s="52" t="s">
        <v>603</v>
      </c>
      <c r="E991" s="33">
        <v>2.41</v>
      </c>
      <c r="F991" s="33"/>
      <c r="G991" s="32"/>
      <c r="H991" s="34"/>
      <c r="I991" s="35">
        <v>0.4</v>
      </c>
      <c r="J991" s="42">
        <f t="shared" si="39"/>
        <v>0.96400000000000008</v>
      </c>
      <c r="K991" s="35">
        <v>1</v>
      </c>
      <c r="L991" s="34">
        <f t="shared" si="40"/>
        <v>2.41</v>
      </c>
      <c r="M991" s="32">
        <v>6</v>
      </c>
      <c r="N991" s="34">
        <f t="shared" si="42"/>
        <v>1.4460000000000002</v>
      </c>
      <c r="O991" s="63">
        <f t="shared" si="43"/>
        <v>12927240.000000004</v>
      </c>
      <c r="P991" s="52">
        <v>2022</v>
      </c>
      <c r="Q991" s="132" t="s">
        <v>56</v>
      </c>
      <c r="R991" s="32" t="s">
        <v>38</v>
      </c>
    </row>
    <row r="992" spans="1:18" s="133" customFormat="1" ht="25.5" x14ac:dyDescent="0.25">
      <c r="A992" s="131"/>
      <c r="B992" s="30" t="s">
        <v>605</v>
      </c>
      <c r="C992" s="31">
        <v>34073</v>
      </c>
      <c r="D992" s="52" t="s">
        <v>603</v>
      </c>
      <c r="E992" s="33">
        <v>2.41</v>
      </c>
      <c r="F992" s="33"/>
      <c r="G992" s="32"/>
      <c r="H992" s="34"/>
      <c r="I992" s="35">
        <v>0.4</v>
      </c>
      <c r="J992" s="42">
        <f t="shared" si="39"/>
        <v>0.96400000000000008</v>
      </c>
      <c r="K992" s="35">
        <v>1</v>
      </c>
      <c r="L992" s="34">
        <f t="shared" si="40"/>
        <v>2.41</v>
      </c>
      <c r="M992" s="32">
        <v>6</v>
      </c>
      <c r="N992" s="34">
        <f t="shared" si="42"/>
        <v>1.4460000000000002</v>
      </c>
      <c r="O992" s="63">
        <f t="shared" si="43"/>
        <v>12927240.000000004</v>
      </c>
      <c r="P992" s="52">
        <v>2023</v>
      </c>
      <c r="Q992" s="132" t="s">
        <v>56</v>
      </c>
      <c r="R992" s="32" t="s">
        <v>39</v>
      </c>
    </row>
    <row r="993" spans="1:18" s="133" customFormat="1" ht="25.5" x14ac:dyDescent="0.25">
      <c r="A993" s="131"/>
      <c r="B993" s="30" t="s">
        <v>605</v>
      </c>
      <c r="C993" s="31">
        <v>34073</v>
      </c>
      <c r="D993" s="52" t="s">
        <v>603</v>
      </c>
      <c r="E993" s="33">
        <v>2.41</v>
      </c>
      <c r="F993" s="33"/>
      <c r="G993" s="32"/>
      <c r="H993" s="34"/>
      <c r="I993" s="35">
        <v>0.4</v>
      </c>
      <c r="J993" s="42">
        <f t="shared" si="39"/>
        <v>0.96400000000000008</v>
      </c>
      <c r="K993" s="35">
        <v>1</v>
      </c>
      <c r="L993" s="34">
        <f t="shared" si="40"/>
        <v>2.41</v>
      </c>
      <c r="M993" s="32">
        <v>6</v>
      </c>
      <c r="N993" s="34">
        <f t="shared" si="42"/>
        <v>1.4460000000000002</v>
      </c>
      <c r="O993" s="63">
        <f>+N993*M993*1800000</f>
        <v>15616800.000000004</v>
      </c>
      <c r="P993" s="52">
        <v>2023</v>
      </c>
      <c r="Q993" s="132" t="s">
        <v>56</v>
      </c>
      <c r="R993" s="32" t="s">
        <v>27</v>
      </c>
    </row>
    <row r="994" spans="1:18" s="138" customFormat="1" ht="27" x14ac:dyDescent="0.25">
      <c r="A994" s="134"/>
      <c r="B994" s="43" t="s">
        <v>606</v>
      </c>
      <c r="C994" s="44"/>
      <c r="D994" s="54"/>
      <c r="E994" s="46"/>
      <c r="F994" s="46"/>
      <c r="G994" s="47"/>
      <c r="H994" s="45"/>
      <c r="I994" s="49"/>
      <c r="J994" s="50"/>
      <c r="K994" s="41"/>
      <c r="L994" s="40"/>
      <c r="M994" s="47">
        <f>SUM(M989:M993)</f>
        <v>24</v>
      </c>
      <c r="N994" s="40"/>
      <c r="O994" s="135">
        <f>SUM(O989:O993)</f>
        <v>52699920.000000015</v>
      </c>
      <c r="P994" s="136"/>
      <c r="Q994" s="140"/>
      <c r="R994" s="38"/>
    </row>
    <row r="995" spans="1:18" s="83" customFormat="1" ht="25.5" x14ac:dyDescent="0.25">
      <c r="A995" s="128">
        <v>191</v>
      </c>
      <c r="B995" s="17" t="s">
        <v>607</v>
      </c>
      <c r="C995" s="18">
        <v>29480</v>
      </c>
      <c r="D995" s="51" t="s">
        <v>603</v>
      </c>
      <c r="E995" s="20">
        <v>3.06</v>
      </c>
      <c r="F995" s="20"/>
      <c r="G995" s="19"/>
      <c r="H995" s="21"/>
      <c r="I995" s="22">
        <v>0.4</v>
      </c>
      <c r="J995" s="23">
        <f t="shared" si="39"/>
        <v>1.2240000000000002</v>
      </c>
      <c r="K995" s="29">
        <v>1</v>
      </c>
      <c r="L995" s="28">
        <f t="shared" si="40"/>
        <v>3.06</v>
      </c>
      <c r="M995" s="19">
        <v>6</v>
      </c>
      <c r="N995" s="28">
        <f t="shared" si="42"/>
        <v>1.8359999999999999</v>
      </c>
      <c r="O995" s="64">
        <f t="shared" si="43"/>
        <v>16413839.999999998</v>
      </c>
      <c r="P995" s="53">
        <v>2022</v>
      </c>
      <c r="Q995" s="129" t="s">
        <v>56</v>
      </c>
      <c r="R995" s="24"/>
    </row>
    <row r="996" spans="1:18" s="133" customFormat="1" ht="25.5" x14ac:dyDescent="0.25">
      <c r="A996" s="131"/>
      <c r="B996" s="30" t="s">
        <v>607</v>
      </c>
      <c r="C996" s="31">
        <v>29480</v>
      </c>
      <c r="D996" s="52" t="s">
        <v>603</v>
      </c>
      <c r="E996" s="33">
        <v>3.34</v>
      </c>
      <c r="F996" s="33"/>
      <c r="G996" s="32"/>
      <c r="H996" s="34"/>
      <c r="I996" s="35">
        <v>0.4</v>
      </c>
      <c r="J996" s="42">
        <f t="shared" si="39"/>
        <v>1.3360000000000001</v>
      </c>
      <c r="K996" s="35">
        <v>1</v>
      </c>
      <c r="L996" s="34">
        <f t="shared" si="40"/>
        <v>3.34</v>
      </c>
      <c r="M996" s="32">
        <v>6</v>
      </c>
      <c r="N996" s="34">
        <f t="shared" si="42"/>
        <v>2.0039999999999996</v>
      </c>
      <c r="O996" s="63">
        <f t="shared" si="43"/>
        <v>17915759.999999996</v>
      </c>
      <c r="P996" s="52">
        <v>2022</v>
      </c>
      <c r="Q996" s="132" t="s">
        <v>56</v>
      </c>
      <c r="R996" s="32" t="s">
        <v>38</v>
      </c>
    </row>
    <row r="997" spans="1:18" s="133" customFormat="1" ht="25.5" x14ac:dyDescent="0.25">
      <c r="A997" s="131"/>
      <c r="B997" s="30" t="s">
        <v>607</v>
      </c>
      <c r="C997" s="31">
        <v>29480</v>
      </c>
      <c r="D997" s="52" t="s">
        <v>603</v>
      </c>
      <c r="E997" s="33">
        <v>3.34</v>
      </c>
      <c r="F997" s="33"/>
      <c r="G997" s="32"/>
      <c r="H997" s="34"/>
      <c r="I997" s="35">
        <v>0.4</v>
      </c>
      <c r="J997" s="42">
        <f t="shared" si="39"/>
        <v>1.3360000000000001</v>
      </c>
      <c r="K997" s="35">
        <v>1</v>
      </c>
      <c r="L997" s="34">
        <f t="shared" si="40"/>
        <v>3.34</v>
      </c>
      <c r="M997" s="32">
        <v>6</v>
      </c>
      <c r="N997" s="34">
        <f t="shared" si="42"/>
        <v>2.0039999999999996</v>
      </c>
      <c r="O997" s="63">
        <f t="shared" si="43"/>
        <v>17915759.999999996</v>
      </c>
      <c r="P997" s="52">
        <v>2023</v>
      </c>
      <c r="Q997" s="132" t="s">
        <v>56</v>
      </c>
      <c r="R997" s="32" t="s">
        <v>39</v>
      </c>
    </row>
    <row r="998" spans="1:18" s="133" customFormat="1" ht="25.5" x14ac:dyDescent="0.25">
      <c r="A998" s="131"/>
      <c r="B998" s="30" t="s">
        <v>607</v>
      </c>
      <c r="C998" s="31">
        <v>29480</v>
      </c>
      <c r="D998" s="52" t="s">
        <v>603</v>
      </c>
      <c r="E998" s="33">
        <v>3.34</v>
      </c>
      <c r="F998" s="33"/>
      <c r="G998" s="32"/>
      <c r="H998" s="34"/>
      <c r="I998" s="35">
        <v>0.4</v>
      </c>
      <c r="J998" s="42">
        <f t="shared" si="39"/>
        <v>1.3360000000000001</v>
      </c>
      <c r="K998" s="35">
        <v>1</v>
      </c>
      <c r="L998" s="34">
        <f t="shared" si="40"/>
        <v>3.34</v>
      </c>
      <c r="M998" s="32">
        <v>6</v>
      </c>
      <c r="N998" s="34">
        <f t="shared" si="42"/>
        <v>2.0039999999999996</v>
      </c>
      <c r="O998" s="63">
        <f>+N998*M998*1800000</f>
        <v>21643199.999999996</v>
      </c>
      <c r="P998" s="52">
        <v>2023</v>
      </c>
      <c r="Q998" s="132" t="s">
        <v>56</v>
      </c>
      <c r="R998" s="32" t="s">
        <v>27</v>
      </c>
    </row>
    <row r="999" spans="1:18" s="138" customFormat="1" ht="27" x14ac:dyDescent="0.25">
      <c r="A999" s="134"/>
      <c r="B999" s="43" t="s">
        <v>608</v>
      </c>
      <c r="C999" s="44"/>
      <c r="D999" s="54"/>
      <c r="E999" s="46"/>
      <c r="F999" s="46"/>
      <c r="G999" s="47"/>
      <c r="H999" s="45"/>
      <c r="I999" s="49"/>
      <c r="J999" s="50"/>
      <c r="K999" s="41"/>
      <c r="L999" s="40"/>
      <c r="M999" s="47">
        <f>SUM(M995:M998)</f>
        <v>24</v>
      </c>
      <c r="N999" s="40"/>
      <c r="O999" s="135">
        <f>SUM(O995:O998)</f>
        <v>73888559.999999985</v>
      </c>
      <c r="P999" s="136"/>
      <c r="Q999" s="140"/>
      <c r="R999" s="38"/>
    </row>
    <row r="1000" spans="1:18" s="133" customFormat="1" ht="25.5" x14ac:dyDescent="0.25">
      <c r="A1000" s="131">
        <v>192</v>
      </c>
      <c r="B1000" s="30" t="s">
        <v>609</v>
      </c>
      <c r="C1000" s="31">
        <v>26433</v>
      </c>
      <c r="D1000" s="52" t="s">
        <v>603</v>
      </c>
      <c r="E1000" s="33">
        <v>4.0599999999999996</v>
      </c>
      <c r="F1000" s="33"/>
      <c r="G1000" s="35">
        <v>0.09</v>
      </c>
      <c r="H1000" s="34">
        <f>+E1000*G1000</f>
        <v>0.36539999999999995</v>
      </c>
      <c r="I1000" s="35">
        <v>0.4</v>
      </c>
      <c r="J1000" s="42">
        <f t="shared" si="39"/>
        <v>1.77016</v>
      </c>
      <c r="K1000" s="35">
        <v>1</v>
      </c>
      <c r="L1000" s="34">
        <f t="shared" si="40"/>
        <v>4.4253999999999998</v>
      </c>
      <c r="M1000" s="32">
        <v>6</v>
      </c>
      <c r="N1000" s="34">
        <f t="shared" si="42"/>
        <v>2.65524</v>
      </c>
      <c r="O1000" s="63">
        <f t="shared" si="43"/>
        <v>23737845.600000001</v>
      </c>
      <c r="P1000" s="52">
        <v>2022</v>
      </c>
      <c r="Q1000" s="132" t="s">
        <v>56</v>
      </c>
      <c r="R1000" s="32" t="s">
        <v>50</v>
      </c>
    </row>
    <row r="1001" spans="1:18" s="133" customFormat="1" ht="25.5" x14ac:dyDescent="0.25">
      <c r="A1001" s="131"/>
      <c r="B1001" s="30" t="s">
        <v>609</v>
      </c>
      <c r="C1001" s="31">
        <v>26433</v>
      </c>
      <c r="D1001" s="52" t="s">
        <v>603</v>
      </c>
      <c r="E1001" s="33">
        <v>4.58</v>
      </c>
      <c r="F1001" s="33"/>
      <c r="G1001" s="35"/>
      <c r="H1001" s="34"/>
      <c r="I1001" s="35">
        <v>0.4</v>
      </c>
      <c r="J1001" s="42">
        <f t="shared" si="39"/>
        <v>1.8320000000000001</v>
      </c>
      <c r="K1001" s="35">
        <v>1</v>
      </c>
      <c r="L1001" s="34">
        <f t="shared" si="40"/>
        <v>4.58</v>
      </c>
      <c r="M1001" s="32">
        <v>6</v>
      </c>
      <c r="N1001" s="34">
        <f t="shared" si="42"/>
        <v>2.7480000000000002</v>
      </c>
      <c r="O1001" s="63">
        <f t="shared" si="43"/>
        <v>24567120</v>
      </c>
      <c r="P1001" s="52">
        <v>2022</v>
      </c>
      <c r="Q1001" s="132" t="s">
        <v>56</v>
      </c>
      <c r="R1001" s="32" t="s">
        <v>38</v>
      </c>
    </row>
    <row r="1002" spans="1:18" s="133" customFormat="1" ht="25.5" x14ac:dyDescent="0.25">
      <c r="A1002" s="131"/>
      <c r="B1002" s="30" t="s">
        <v>609</v>
      </c>
      <c r="C1002" s="31">
        <v>26433</v>
      </c>
      <c r="D1002" s="52" t="s">
        <v>603</v>
      </c>
      <c r="E1002" s="33">
        <v>4.58</v>
      </c>
      <c r="F1002" s="33"/>
      <c r="G1002" s="35"/>
      <c r="H1002" s="34"/>
      <c r="I1002" s="35">
        <v>0.4</v>
      </c>
      <c r="J1002" s="42">
        <f t="shared" si="39"/>
        <v>1.8320000000000001</v>
      </c>
      <c r="K1002" s="35">
        <v>1</v>
      </c>
      <c r="L1002" s="34">
        <f t="shared" si="40"/>
        <v>4.58</v>
      </c>
      <c r="M1002" s="32">
        <v>6</v>
      </c>
      <c r="N1002" s="34">
        <f t="shared" si="42"/>
        <v>2.7480000000000002</v>
      </c>
      <c r="O1002" s="63">
        <f>+N1002*M1002*1490000</f>
        <v>24567120</v>
      </c>
      <c r="P1002" s="52">
        <v>2023</v>
      </c>
      <c r="Q1002" s="132" t="s">
        <v>56</v>
      </c>
      <c r="R1002" s="32" t="s">
        <v>39</v>
      </c>
    </row>
    <row r="1003" spans="1:18" s="133" customFormat="1" ht="25.5" x14ac:dyDescent="0.25">
      <c r="A1003" s="131"/>
      <c r="B1003" s="30" t="s">
        <v>609</v>
      </c>
      <c r="C1003" s="31">
        <v>26433</v>
      </c>
      <c r="D1003" s="52" t="s">
        <v>603</v>
      </c>
      <c r="E1003" s="33">
        <v>4.58</v>
      </c>
      <c r="F1003" s="33"/>
      <c r="G1003" s="35"/>
      <c r="H1003" s="34"/>
      <c r="I1003" s="35">
        <v>0.4</v>
      </c>
      <c r="J1003" s="42">
        <f t="shared" si="39"/>
        <v>1.8320000000000001</v>
      </c>
      <c r="K1003" s="35">
        <v>1</v>
      </c>
      <c r="L1003" s="34">
        <f t="shared" si="40"/>
        <v>4.58</v>
      </c>
      <c r="M1003" s="32">
        <v>6</v>
      </c>
      <c r="N1003" s="34">
        <f t="shared" si="42"/>
        <v>2.7480000000000002</v>
      </c>
      <c r="O1003" s="63">
        <f>+N1003*M1003*1800000</f>
        <v>29678400</v>
      </c>
      <c r="P1003" s="52">
        <v>2023</v>
      </c>
      <c r="Q1003" s="132" t="s">
        <v>56</v>
      </c>
      <c r="R1003" s="32" t="s">
        <v>27</v>
      </c>
    </row>
    <row r="1004" spans="1:18" s="138" customFormat="1" ht="27" x14ac:dyDescent="0.25">
      <c r="A1004" s="134"/>
      <c r="B1004" s="43" t="s">
        <v>610</v>
      </c>
      <c r="C1004" s="44"/>
      <c r="D1004" s="54"/>
      <c r="E1004" s="46"/>
      <c r="F1004" s="46"/>
      <c r="G1004" s="49"/>
      <c r="H1004" s="45"/>
      <c r="I1004" s="49"/>
      <c r="J1004" s="50"/>
      <c r="K1004" s="41"/>
      <c r="L1004" s="40"/>
      <c r="M1004" s="47">
        <f>SUM(M1000:M1003)</f>
        <v>24</v>
      </c>
      <c r="N1004" s="40"/>
      <c r="O1004" s="135">
        <f>SUM(O1000:O1003)</f>
        <v>102550485.59999999</v>
      </c>
      <c r="P1004" s="136"/>
      <c r="Q1004" s="140"/>
      <c r="R1004" s="38"/>
    </row>
    <row r="1005" spans="1:18" s="83" customFormat="1" x14ac:dyDescent="0.25">
      <c r="A1005" s="128">
        <v>193</v>
      </c>
      <c r="B1005" s="17" t="s">
        <v>611</v>
      </c>
      <c r="C1005" s="18">
        <v>31611</v>
      </c>
      <c r="D1005" s="51" t="s">
        <v>603</v>
      </c>
      <c r="E1005" s="20">
        <v>2.46</v>
      </c>
      <c r="F1005" s="20"/>
      <c r="G1005" s="19"/>
      <c r="H1005" s="21"/>
      <c r="I1005" s="22">
        <v>0.4</v>
      </c>
      <c r="J1005" s="23">
        <f t="shared" si="39"/>
        <v>0.98399999999999999</v>
      </c>
      <c r="K1005" s="29">
        <v>1</v>
      </c>
      <c r="L1005" s="28">
        <f t="shared" si="40"/>
        <v>2.46</v>
      </c>
      <c r="M1005" s="19">
        <v>3</v>
      </c>
      <c r="N1005" s="28">
        <f t="shared" si="42"/>
        <v>1.476</v>
      </c>
      <c r="O1005" s="64">
        <f t="shared" si="43"/>
        <v>6597720</v>
      </c>
      <c r="P1005" s="53">
        <v>2022</v>
      </c>
      <c r="Q1005" s="129" t="s">
        <v>56</v>
      </c>
      <c r="R1005" s="24"/>
    </row>
    <row r="1006" spans="1:18" s="133" customFormat="1" ht="25.5" x14ac:dyDescent="0.25">
      <c r="A1006" s="131"/>
      <c r="B1006" s="30" t="s">
        <v>611</v>
      </c>
      <c r="C1006" s="31">
        <v>31611</v>
      </c>
      <c r="D1006" s="52" t="s">
        <v>603</v>
      </c>
      <c r="E1006" s="33">
        <v>2.66</v>
      </c>
      <c r="F1006" s="33"/>
      <c r="G1006" s="32"/>
      <c r="H1006" s="34"/>
      <c r="I1006" s="35">
        <v>0.4</v>
      </c>
      <c r="J1006" s="42">
        <f t="shared" si="39"/>
        <v>1.0640000000000001</v>
      </c>
      <c r="K1006" s="35">
        <v>1</v>
      </c>
      <c r="L1006" s="34">
        <f t="shared" si="40"/>
        <v>2.66</v>
      </c>
      <c r="M1006" s="32">
        <v>3</v>
      </c>
      <c r="N1006" s="34">
        <f t="shared" si="42"/>
        <v>1.5960000000000001</v>
      </c>
      <c r="O1006" s="63">
        <f t="shared" si="43"/>
        <v>7134120</v>
      </c>
      <c r="P1006" s="53">
        <v>2022</v>
      </c>
      <c r="Q1006" s="132" t="s">
        <v>56</v>
      </c>
      <c r="R1006" s="32" t="s">
        <v>50</v>
      </c>
    </row>
    <row r="1007" spans="1:18" s="133" customFormat="1" ht="25.5" x14ac:dyDescent="0.25">
      <c r="A1007" s="131"/>
      <c r="B1007" s="30" t="s">
        <v>611</v>
      </c>
      <c r="C1007" s="31">
        <v>31611</v>
      </c>
      <c r="D1007" s="52" t="s">
        <v>603</v>
      </c>
      <c r="E1007" s="33">
        <v>2.72</v>
      </c>
      <c r="F1007" s="33"/>
      <c r="G1007" s="32"/>
      <c r="H1007" s="34"/>
      <c r="I1007" s="35">
        <v>0.4</v>
      </c>
      <c r="J1007" s="42">
        <f t="shared" si="39"/>
        <v>1.0880000000000001</v>
      </c>
      <c r="K1007" s="35">
        <v>1</v>
      </c>
      <c r="L1007" s="34">
        <f t="shared" si="40"/>
        <v>2.72</v>
      </c>
      <c r="M1007" s="32">
        <v>6</v>
      </c>
      <c r="N1007" s="34">
        <f t="shared" si="42"/>
        <v>1.6320000000000001</v>
      </c>
      <c r="O1007" s="63">
        <f t="shared" si="43"/>
        <v>14590080.000000002</v>
      </c>
      <c r="P1007" s="53">
        <v>2022</v>
      </c>
      <c r="Q1007" s="132" t="s">
        <v>56</v>
      </c>
      <c r="R1007" s="32" t="s">
        <v>38</v>
      </c>
    </row>
    <row r="1008" spans="1:18" s="133" customFormat="1" x14ac:dyDescent="0.25">
      <c r="A1008" s="131"/>
      <c r="B1008" s="30" t="s">
        <v>611</v>
      </c>
      <c r="C1008" s="31">
        <v>31611</v>
      </c>
      <c r="D1008" s="52" t="s">
        <v>603</v>
      </c>
      <c r="E1008" s="33">
        <v>2.72</v>
      </c>
      <c r="F1008" s="33"/>
      <c r="G1008" s="32"/>
      <c r="H1008" s="34"/>
      <c r="I1008" s="35">
        <v>0.4</v>
      </c>
      <c r="J1008" s="42">
        <f t="shared" si="39"/>
        <v>1.0880000000000001</v>
      </c>
      <c r="K1008" s="35">
        <v>1</v>
      </c>
      <c r="L1008" s="34">
        <f t="shared" si="40"/>
        <v>2.72</v>
      </c>
      <c r="M1008" s="32">
        <v>6</v>
      </c>
      <c r="N1008" s="34">
        <f t="shared" si="42"/>
        <v>1.6320000000000001</v>
      </c>
      <c r="O1008" s="63">
        <f t="shared" si="43"/>
        <v>14590080.000000002</v>
      </c>
      <c r="P1008" s="52">
        <v>2023</v>
      </c>
      <c r="Q1008" s="132" t="s">
        <v>56</v>
      </c>
      <c r="R1008" s="32" t="s">
        <v>39</v>
      </c>
    </row>
    <row r="1009" spans="1:18" s="133" customFormat="1" x14ac:dyDescent="0.25">
      <c r="A1009" s="131"/>
      <c r="B1009" s="30" t="s">
        <v>611</v>
      </c>
      <c r="C1009" s="31">
        <v>31611</v>
      </c>
      <c r="D1009" s="52" t="s">
        <v>603</v>
      </c>
      <c r="E1009" s="33">
        <v>2.72</v>
      </c>
      <c r="F1009" s="33"/>
      <c r="G1009" s="32"/>
      <c r="H1009" s="34"/>
      <c r="I1009" s="35">
        <v>0.4</v>
      </c>
      <c r="J1009" s="42">
        <f t="shared" si="39"/>
        <v>1.0880000000000001</v>
      </c>
      <c r="K1009" s="35">
        <v>1</v>
      </c>
      <c r="L1009" s="34">
        <f t="shared" si="40"/>
        <v>2.72</v>
      </c>
      <c r="M1009" s="32">
        <v>6</v>
      </c>
      <c r="N1009" s="34">
        <f t="shared" si="42"/>
        <v>1.6320000000000001</v>
      </c>
      <c r="O1009" s="63">
        <f>+N1009*M1009*1800000</f>
        <v>17625600.000000004</v>
      </c>
      <c r="P1009" s="52">
        <v>2023</v>
      </c>
      <c r="Q1009" s="132" t="s">
        <v>56</v>
      </c>
      <c r="R1009" s="32" t="s">
        <v>27</v>
      </c>
    </row>
    <row r="1010" spans="1:18" s="138" customFormat="1" ht="27" x14ac:dyDescent="0.25">
      <c r="A1010" s="134"/>
      <c r="B1010" s="43" t="s">
        <v>612</v>
      </c>
      <c r="C1010" s="44"/>
      <c r="D1010" s="54"/>
      <c r="E1010" s="46"/>
      <c r="F1010" s="46"/>
      <c r="G1010" s="47"/>
      <c r="H1010" s="45"/>
      <c r="I1010" s="49"/>
      <c r="J1010" s="50"/>
      <c r="K1010" s="41"/>
      <c r="L1010" s="40"/>
      <c r="M1010" s="47">
        <f>SUM(M1005:M1009)</f>
        <v>24</v>
      </c>
      <c r="N1010" s="40"/>
      <c r="O1010" s="135">
        <f>SUM(O1005:O1009)</f>
        <v>60537600</v>
      </c>
      <c r="P1010" s="136"/>
      <c r="Q1010" s="140"/>
      <c r="R1010" s="38"/>
    </row>
    <row r="1011" spans="1:18" s="83" customFormat="1" ht="25.5" x14ac:dyDescent="0.25">
      <c r="A1011" s="128">
        <v>194</v>
      </c>
      <c r="B1011" s="17" t="s">
        <v>613</v>
      </c>
      <c r="C1011" s="18">
        <v>33128</v>
      </c>
      <c r="D1011" s="51" t="s">
        <v>603</v>
      </c>
      <c r="E1011" s="20">
        <v>2.46</v>
      </c>
      <c r="F1011" s="20"/>
      <c r="G1011" s="19"/>
      <c r="H1011" s="21"/>
      <c r="I1011" s="22">
        <v>0.4</v>
      </c>
      <c r="J1011" s="23">
        <f t="shared" si="39"/>
        <v>0.98399999999999999</v>
      </c>
      <c r="K1011" s="29">
        <v>1</v>
      </c>
      <c r="L1011" s="28">
        <f t="shared" si="40"/>
        <v>2.46</v>
      </c>
      <c r="M1011" s="19">
        <v>6</v>
      </c>
      <c r="N1011" s="28">
        <f t="shared" si="42"/>
        <v>1.476</v>
      </c>
      <c r="O1011" s="64">
        <f t="shared" si="43"/>
        <v>13195440</v>
      </c>
      <c r="P1011" s="53">
        <v>2022</v>
      </c>
      <c r="Q1011" s="129" t="s">
        <v>56</v>
      </c>
      <c r="R1011" s="24"/>
    </row>
    <row r="1012" spans="1:18" s="133" customFormat="1" ht="25.5" x14ac:dyDescent="0.25">
      <c r="A1012" s="131"/>
      <c r="B1012" s="30" t="s">
        <v>613</v>
      </c>
      <c r="C1012" s="31">
        <v>33128</v>
      </c>
      <c r="D1012" s="52" t="s">
        <v>603</v>
      </c>
      <c r="E1012" s="33">
        <v>2.72</v>
      </c>
      <c r="F1012" s="33"/>
      <c r="G1012" s="32"/>
      <c r="H1012" s="34"/>
      <c r="I1012" s="35">
        <v>0.4</v>
      </c>
      <c r="J1012" s="42">
        <f t="shared" ref="J1012:J1014" si="48">I1012*(E1012+F1012+H1012)</f>
        <v>1.0880000000000001</v>
      </c>
      <c r="K1012" s="35">
        <v>1</v>
      </c>
      <c r="L1012" s="34">
        <f t="shared" ref="L1012:L1014" si="49">K1012*(E1012+F1012+H1012)</f>
        <v>2.72</v>
      </c>
      <c r="M1012" s="32">
        <v>6</v>
      </c>
      <c r="N1012" s="34">
        <f t="shared" si="42"/>
        <v>1.6320000000000001</v>
      </c>
      <c r="O1012" s="63">
        <f t="shared" si="43"/>
        <v>14590080.000000002</v>
      </c>
      <c r="P1012" s="53">
        <v>2022</v>
      </c>
      <c r="Q1012" s="132" t="s">
        <v>56</v>
      </c>
      <c r="R1012" s="32" t="s">
        <v>38</v>
      </c>
    </row>
    <row r="1013" spans="1:18" s="133" customFormat="1" ht="25.5" x14ac:dyDescent="0.25">
      <c r="A1013" s="131"/>
      <c r="B1013" s="30" t="s">
        <v>613</v>
      </c>
      <c r="C1013" s="31">
        <v>33128</v>
      </c>
      <c r="D1013" s="52" t="s">
        <v>603</v>
      </c>
      <c r="E1013" s="33">
        <v>2.72</v>
      </c>
      <c r="F1013" s="33"/>
      <c r="G1013" s="32"/>
      <c r="H1013" s="34"/>
      <c r="I1013" s="35">
        <v>0.4</v>
      </c>
      <c r="J1013" s="42">
        <f t="shared" si="48"/>
        <v>1.0880000000000001</v>
      </c>
      <c r="K1013" s="35">
        <v>1</v>
      </c>
      <c r="L1013" s="34">
        <f t="shared" si="49"/>
        <v>2.72</v>
      </c>
      <c r="M1013" s="32">
        <v>6</v>
      </c>
      <c r="N1013" s="34">
        <f t="shared" si="42"/>
        <v>1.6320000000000001</v>
      </c>
      <c r="O1013" s="63">
        <f t="shared" si="43"/>
        <v>14590080.000000002</v>
      </c>
      <c r="P1013" s="52">
        <v>2023</v>
      </c>
      <c r="Q1013" s="132" t="s">
        <v>56</v>
      </c>
      <c r="R1013" s="32" t="s">
        <v>39</v>
      </c>
    </row>
    <row r="1014" spans="1:18" s="133" customFormat="1" ht="25.5" x14ac:dyDescent="0.25">
      <c r="A1014" s="131"/>
      <c r="B1014" s="30" t="s">
        <v>613</v>
      </c>
      <c r="C1014" s="31">
        <v>33128</v>
      </c>
      <c r="D1014" s="52" t="s">
        <v>603</v>
      </c>
      <c r="E1014" s="33">
        <v>2.72</v>
      </c>
      <c r="F1014" s="33"/>
      <c r="G1014" s="32"/>
      <c r="H1014" s="34"/>
      <c r="I1014" s="35">
        <v>0.4</v>
      </c>
      <c r="J1014" s="42">
        <f t="shared" si="48"/>
        <v>1.0880000000000001</v>
      </c>
      <c r="K1014" s="35">
        <v>1</v>
      </c>
      <c r="L1014" s="34">
        <f t="shared" si="49"/>
        <v>2.72</v>
      </c>
      <c r="M1014" s="32">
        <v>6</v>
      </c>
      <c r="N1014" s="34">
        <f t="shared" si="42"/>
        <v>1.6320000000000001</v>
      </c>
      <c r="O1014" s="63">
        <f>+N1014*M1014*1800000</f>
        <v>17625600.000000004</v>
      </c>
      <c r="P1014" s="52">
        <v>2023</v>
      </c>
      <c r="Q1014" s="132" t="s">
        <v>56</v>
      </c>
      <c r="R1014" s="32" t="s">
        <v>27</v>
      </c>
    </row>
    <row r="1015" spans="1:18" s="138" customFormat="1" ht="27" x14ac:dyDescent="0.25">
      <c r="A1015" s="134"/>
      <c r="B1015" s="43" t="s">
        <v>614</v>
      </c>
      <c r="C1015" s="44"/>
      <c r="D1015" s="54"/>
      <c r="E1015" s="46"/>
      <c r="F1015" s="46"/>
      <c r="G1015" s="47"/>
      <c r="H1015" s="45"/>
      <c r="I1015" s="49"/>
      <c r="J1015" s="50"/>
      <c r="K1015" s="41"/>
      <c r="L1015" s="40"/>
      <c r="M1015" s="47">
        <f>SUM(M1011:M1014)</f>
        <v>24</v>
      </c>
      <c r="N1015" s="40"/>
      <c r="O1015" s="135">
        <f>SUM(O1011:O1014)</f>
        <v>60001200</v>
      </c>
      <c r="P1015" s="136"/>
      <c r="Q1015" s="140"/>
      <c r="R1015" s="38"/>
    </row>
    <row r="1016" spans="1:18" s="133" customFormat="1" ht="38.25" x14ac:dyDescent="0.25">
      <c r="A1016" s="131">
        <v>195</v>
      </c>
      <c r="B1016" s="30" t="s">
        <v>615</v>
      </c>
      <c r="C1016" s="31">
        <v>30671</v>
      </c>
      <c r="D1016" s="52" t="s">
        <v>55</v>
      </c>
      <c r="E1016" s="33">
        <v>3.33</v>
      </c>
      <c r="F1016" s="33"/>
      <c r="G1016" s="32"/>
      <c r="H1016" s="34"/>
      <c r="I1016" s="35">
        <v>0.4</v>
      </c>
      <c r="J1016" s="42">
        <f t="shared" ref="J1016:J1100" si="50">I1016*(E1016+F1016+H1016)</f>
        <v>1.3320000000000001</v>
      </c>
      <c r="K1016" s="35">
        <v>1</v>
      </c>
      <c r="L1016" s="34">
        <f t="shared" ref="L1016:L1100" si="51">K1016*(E1016+F1016+H1016)</f>
        <v>3.33</v>
      </c>
      <c r="M1016" s="32">
        <v>11</v>
      </c>
      <c r="N1016" s="34">
        <f t="shared" si="42"/>
        <v>1.998</v>
      </c>
      <c r="O1016" s="63">
        <f t="shared" si="43"/>
        <v>32747220.000000004</v>
      </c>
      <c r="P1016" s="52">
        <v>2022</v>
      </c>
      <c r="Q1016" s="132" t="s">
        <v>56</v>
      </c>
      <c r="R1016" s="32" t="s">
        <v>616</v>
      </c>
    </row>
    <row r="1017" spans="1:18" s="133" customFormat="1" ht="25.5" x14ac:dyDescent="0.25">
      <c r="A1017" s="131"/>
      <c r="B1017" s="30" t="s">
        <v>615</v>
      </c>
      <c r="C1017" s="31">
        <v>30671</v>
      </c>
      <c r="D1017" s="52" t="s">
        <v>55</v>
      </c>
      <c r="E1017" s="33">
        <v>3.33</v>
      </c>
      <c r="F1017" s="33"/>
      <c r="G1017" s="32"/>
      <c r="H1017" s="34"/>
      <c r="I1017" s="35">
        <v>0.4</v>
      </c>
      <c r="J1017" s="42">
        <f t="shared" si="50"/>
        <v>1.3320000000000001</v>
      </c>
      <c r="K1017" s="35">
        <v>1</v>
      </c>
      <c r="L1017" s="34">
        <f t="shared" si="51"/>
        <v>3.33</v>
      </c>
      <c r="M1017" s="32">
        <v>6</v>
      </c>
      <c r="N1017" s="34">
        <f t="shared" si="42"/>
        <v>1.998</v>
      </c>
      <c r="O1017" s="63">
        <f t="shared" si="43"/>
        <v>17862120</v>
      </c>
      <c r="P1017" s="52">
        <v>2023</v>
      </c>
      <c r="Q1017" s="132" t="s">
        <v>56</v>
      </c>
      <c r="R1017" s="32" t="s">
        <v>39</v>
      </c>
    </row>
    <row r="1018" spans="1:18" s="133" customFormat="1" ht="25.5" x14ac:dyDescent="0.25">
      <c r="A1018" s="131"/>
      <c r="B1018" s="30" t="s">
        <v>615</v>
      </c>
      <c r="C1018" s="31">
        <v>30671</v>
      </c>
      <c r="D1018" s="52" t="s">
        <v>55</v>
      </c>
      <c r="E1018" s="33">
        <v>3.33</v>
      </c>
      <c r="F1018" s="33"/>
      <c r="G1018" s="32"/>
      <c r="H1018" s="34"/>
      <c r="I1018" s="35">
        <v>0.4</v>
      </c>
      <c r="J1018" s="42">
        <f t="shared" si="50"/>
        <v>1.3320000000000001</v>
      </c>
      <c r="K1018" s="35">
        <v>1</v>
      </c>
      <c r="L1018" s="34">
        <f t="shared" si="51"/>
        <v>3.33</v>
      </c>
      <c r="M1018" s="32">
        <v>6</v>
      </c>
      <c r="N1018" s="34">
        <f t="shared" si="42"/>
        <v>1.998</v>
      </c>
      <c r="O1018" s="63">
        <f>+N1018*M1018*1800000</f>
        <v>21578400</v>
      </c>
      <c r="P1018" s="52">
        <v>2023</v>
      </c>
      <c r="Q1018" s="132" t="s">
        <v>56</v>
      </c>
      <c r="R1018" s="32" t="s">
        <v>27</v>
      </c>
    </row>
    <row r="1019" spans="1:18" s="138" customFormat="1" ht="27" x14ac:dyDescent="0.25">
      <c r="A1019" s="134"/>
      <c r="B1019" s="43" t="s">
        <v>617</v>
      </c>
      <c r="C1019" s="44"/>
      <c r="D1019" s="54"/>
      <c r="E1019" s="46"/>
      <c r="F1019" s="46"/>
      <c r="G1019" s="47"/>
      <c r="H1019" s="45"/>
      <c r="I1019" s="49"/>
      <c r="J1019" s="50"/>
      <c r="K1019" s="41"/>
      <c r="L1019" s="40"/>
      <c r="M1019" s="47">
        <f>SUM(M1016:M1018)</f>
        <v>23</v>
      </c>
      <c r="N1019" s="40"/>
      <c r="O1019" s="135">
        <f>SUM(O1016:O1018)</f>
        <v>72187740</v>
      </c>
      <c r="P1019" s="136"/>
      <c r="Q1019" s="140"/>
      <c r="R1019" s="38"/>
    </row>
    <row r="1020" spans="1:18" s="83" customFormat="1" ht="25.5" x14ac:dyDescent="0.25">
      <c r="A1020" s="128">
        <v>196</v>
      </c>
      <c r="B1020" s="17" t="s">
        <v>618</v>
      </c>
      <c r="C1020" s="18">
        <v>31189</v>
      </c>
      <c r="D1020" s="51" t="s">
        <v>603</v>
      </c>
      <c r="E1020" s="20">
        <v>3.06</v>
      </c>
      <c r="F1020" s="20"/>
      <c r="G1020" s="19"/>
      <c r="H1020" s="21"/>
      <c r="I1020" s="22">
        <v>0.4</v>
      </c>
      <c r="J1020" s="23">
        <f t="shared" si="50"/>
        <v>1.2240000000000002</v>
      </c>
      <c r="K1020" s="29">
        <v>1</v>
      </c>
      <c r="L1020" s="28">
        <f t="shared" si="51"/>
        <v>3.06</v>
      </c>
      <c r="M1020" s="19">
        <v>6</v>
      </c>
      <c r="N1020" s="28">
        <f t="shared" si="42"/>
        <v>1.8359999999999999</v>
      </c>
      <c r="O1020" s="64">
        <f t="shared" si="43"/>
        <v>16413839.999999998</v>
      </c>
      <c r="P1020" s="53">
        <v>2022</v>
      </c>
      <c r="Q1020" s="129" t="s">
        <v>56</v>
      </c>
      <c r="R1020" s="24"/>
    </row>
    <row r="1021" spans="1:18" s="133" customFormat="1" ht="25.5" x14ac:dyDescent="0.25">
      <c r="A1021" s="131"/>
      <c r="B1021" s="30" t="s">
        <v>618</v>
      </c>
      <c r="C1021" s="31">
        <v>31189</v>
      </c>
      <c r="D1021" s="52" t="s">
        <v>603</v>
      </c>
      <c r="E1021" s="33">
        <v>3.34</v>
      </c>
      <c r="F1021" s="33"/>
      <c r="G1021" s="32"/>
      <c r="H1021" s="34"/>
      <c r="I1021" s="35">
        <v>0.4</v>
      </c>
      <c r="J1021" s="42">
        <f t="shared" si="50"/>
        <v>1.3360000000000001</v>
      </c>
      <c r="K1021" s="35">
        <v>1</v>
      </c>
      <c r="L1021" s="34">
        <f t="shared" si="51"/>
        <v>3.34</v>
      </c>
      <c r="M1021" s="32">
        <v>6</v>
      </c>
      <c r="N1021" s="34">
        <f t="shared" si="42"/>
        <v>2.0039999999999996</v>
      </c>
      <c r="O1021" s="63">
        <f t="shared" si="43"/>
        <v>17915759.999999996</v>
      </c>
      <c r="P1021" s="53">
        <v>2022</v>
      </c>
      <c r="Q1021" s="132" t="s">
        <v>56</v>
      </c>
      <c r="R1021" s="32" t="s">
        <v>38</v>
      </c>
    </row>
    <row r="1022" spans="1:18" s="133" customFormat="1" ht="25.5" x14ac:dyDescent="0.25">
      <c r="A1022" s="131"/>
      <c r="B1022" s="30" t="s">
        <v>618</v>
      </c>
      <c r="C1022" s="31">
        <v>31189</v>
      </c>
      <c r="D1022" s="52" t="s">
        <v>603</v>
      </c>
      <c r="E1022" s="33">
        <v>3.34</v>
      </c>
      <c r="F1022" s="33"/>
      <c r="G1022" s="32"/>
      <c r="H1022" s="34"/>
      <c r="I1022" s="35">
        <v>0.4</v>
      </c>
      <c r="J1022" s="42">
        <f t="shared" si="50"/>
        <v>1.3360000000000001</v>
      </c>
      <c r="K1022" s="35">
        <v>1</v>
      </c>
      <c r="L1022" s="34">
        <f t="shared" si="51"/>
        <v>3.34</v>
      </c>
      <c r="M1022" s="32">
        <v>6</v>
      </c>
      <c r="N1022" s="34">
        <f t="shared" si="42"/>
        <v>2.0039999999999996</v>
      </c>
      <c r="O1022" s="63">
        <f t="shared" si="43"/>
        <v>17915759.999999996</v>
      </c>
      <c r="P1022" s="52">
        <v>2023</v>
      </c>
      <c r="Q1022" s="132" t="s">
        <v>56</v>
      </c>
      <c r="R1022" s="32" t="s">
        <v>39</v>
      </c>
    </row>
    <row r="1023" spans="1:18" s="133" customFormat="1" ht="25.5" x14ac:dyDescent="0.25">
      <c r="A1023" s="131"/>
      <c r="B1023" s="30" t="s">
        <v>618</v>
      </c>
      <c r="C1023" s="31">
        <v>31189</v>
      </c>
      <c r="D1023" s="52" t="s">
        <v>603</v>
      </c>
      <c r="E1023" s="33">
        <v>3.34</v>
      </c>
      <c r="F1023" s="33"/>
      <c r="G1023" s="32"/>
      <c r="H1023" s="34"/>
      <c r="I1023" s="35">
        <v>0.4</v>
      </c>
      <c r="J1023" s="42">
        <f t="shared" si="50"/>
        <v>1.3360000000000001</v>
      </c>
      <c r="K1023" s="35">
        <v>1</v>
      </c>
      <c r="L1023" s="34">
        <f t="shared" si="51"/>
        <v>3.34</v>
      </c>
      <c r="M1023" s="32">
        <v>6</v>
      </c>
      <c r="N1023" s="34">
        <f t="shared" si="42"/>
        <v>2.0039999999999996</v>
      </c>
      <c r="O1023" s="63">
        <f>+N1023*M1023*1800000</f>
        <v>21643199.999999996</v>
      </c>
      <c r="P1023" s="52">
        <v>2023</v>
      </c>
      <c r="Q1023" s="132" t="s">
        <v>56</v>
      </c>
      <c r="R1023" s="32" t="s">
        <v>27</v>
      </c>
    </row>
    <row r="1024" spans="1:18" s="138" customFormat="1" ht="27" x14ac:dyDescent="0.25">
      <c r="A1024" s="134"/>
      <c r="B1024" s="43" t="s">
        <v>619</v>
      </c>
      <c r="C1024" s="44"/>
      <c r="D1024" s="54"/>
      <c r="E1024" s="46"/>
      <c r="F1024" s="46"/>
      <c r="G1024" s="47"/>
      <c r="H1024" s="45"/>
      <c r="I1024" s="49"/>
      <c r="J1024" s="50"/>
      <c r="K1024" s="41"/>
      <c r="L1024" s="40"/>
      <c r="M1024" s="47">
        <f>SUM(M1020:M1023)</f>
        <v>24</v>
      </c>
      <c r="N1024" s="40"/>
      <c r="O1024" s="135">
        <f>SUM(O1020:O1023)</f>
        <v>73888559.999999985</v>
      </c>
      <c r="P1024" s="136"/>
      <c r="Q1024" s="140"/>
      <c r="R1024" s="38"/>
    </row>
    <row r="1025" spans="1:18" s="83" customFormat="1" ht="51" x14ac:dyDescent="0.25">
      <c r="A1025" s="128">
        <v>197</v>
      </c>
      <c r="B1025" s="30" t="s">
        <v>620</v>
      </c>
      <c r="C1025" s="31">
        <v>32600</v>
      </c>
      <c r="D1025" s="52" t="s">
        <v>603</v>
      </c>
      <c r="E1025" s="33">
        <f>2.1*85%</f>
        <v>1.7849999999999999</v>
      </c>
      <c r="F1025" s="33"/>
      <c r="G1025" s="32"/>
      <c r="H1025" s="34"/>
      <c r="I1025" s="35">
        <v>0.4</v>
      </c>
      <c r="J1025" s="130">
        <f>I1025*(E1025+F1025+H1025)</f>
        <v>0.71399999999999997</v>
      </c>
      <c r="K1025" s="29">
        <v>1</v>
      </c>
      <c r="L1025" s="28">
        <f>K1025*(E1025+F1025+H1025)</f>
        <v>1.7849999999999999</v>
      </c>
      <c r="M1025" s="24">
        <v>6</v>
      </c>
      <c r="N1025" s="28">
        <f>+L1025-J1025</f>
        <v>1.071</v>
      </c>
      <c r="O1025" s="64">
        <f>+M1025*N1025*1490000</f>
        <v>9574740</v>
      </c>
      <c r="P1025" s="53">
        <v>2023</v>
      </c>
      <c r="Q1025" s="67" t="s">
        <v>56</v>
      </c>
      <c r="R1025" s="24" t="s">
        <v>621</v>
      </c>
    </row>
    <row r="1026" spans="1:18" s="83" customFormat="1" x14ac:dyDescent="0.25">
      <c r="A1026" s="128"/>
      <c r="B1026" s="30" t="s">
        <v>620</v>
      </c>
      <c r="C1026" s="31">
        <v>32600</v>
      </c>
      <c r="D1026" s="52" t="s">
        <v>603</v>
      </c>
      <c r="E1026" s="33">
        <f>2.1*85%</f>
        <v>1.7849999999999999</v>
      </c>
      <c r="F1026" s="33"/>
      <c r="G1026" s="32"/>
      <c r="H1026" s="34"/>
      <c r="I1026" s="35">
        <v>0.4</v>
      </c>
      <c r="J1026" s="130">
        <f t="shared" ref="J1026:J1027" si="52">I1026*(E1026+F1026+H1026)</f>
        <v>0.71399999999999997</v>
      </c>
      <c r="K1026" s="29">
        <v>1</v>
      </c>
      <c r="L1026" s="28">
        <f t="shared" ref="L1026:L1027" si="53">K1026*(E1026+F1026+H1026)</f>
        <v>1.7849999999999999</v>
      </c>
      <c r="M1026" s="24">
        <v>3</v>
      </c>
      <c r="N1026" s="28">
        <f t="shared" ref="N1026:N1027" si="54">+L1026-J1026</f>
        <v>1.071</v>
      </c>
      <c r="O1026" s="64">
        <f t="shared" ref="O1026:O1027" si="55">+M1026*N1026*1800000</f>
        <v>5783400</v>
      </c>
      <c r="P1026" s="53">
        <v>2023</v>
      </c>
      <c r="Q1026" s="67" t="s">
        <v>56</v>
      </c>
      <c r="R1026" s="24" t="s">
        <v>34</v>
      </c>
    </row>
    <row r="1027" spans="1:18" s="83" customFormat="1" x14ac:dyDescent="0.25">
      <c r="A1027" s="128"/>
      <c r="B1027" s="30" t="s">
        <v>620</v>
      </c>
      <c r="C1027" s="31">
        <v>32600</v>
      </c>
      <c r="D1027" s="52" t="s">
        <v>603</v>
      </c>
      <c r="E1027" s="33">
        <v>2.1</v>
      </c>
      <c r="F1027" s="33"/>
      <c r="G1027" s="32"/>
      <c r="H1027" s="34"/>
      <c r="I1027" s="35">
        <v>0.4</v>
      </c>
      <c r="J1027" s="130">
        <f t="shared" si="52"/>
        <v>0.84000000000000008</v>
      </c>
      <c r="K1027" s="29">
        <v>1</v>
      </c>
      <c r="L1027" s="28">
        <f t="shared" si="53"/>
        <v>2.1</v>
      </c>
      <c r="M1027" s="24">
        <v>3</v>
      </c>
      <c r="N1027" s="28">
        <f t="shared" si="54"/>
        <v>1.26</v>
      </c>
      <c r="O1027" s="64">
        <f t="shared" si="55"/>
        <v>6804000</v>
      </c>
      <c r="P1027" s="53">
        <v>2023</v>
      </c>
      <c r="Q1027" s="67" t="s">
        <v>56</v>
      </c>
      <c r="R1027" s="24" t="s">
        <v>213</v>
      </c>
    </row>
    <row r="1028" spans="1:18" s="138" customFormat="1" ht="27" x14ac:dyDescent="0.25">
      <c r="A1028" s="134"/>
      <c r="B1028" s="72" t="s">
        <v>622</v>
      </c>
      <c r="C1028" s="73"/>
      <c r="D1028" s="78"/>
      <c r="E1028" s="74"/>
      <c r="F1028" s="74"/>
      <c r="G1028" s="75"/>
      <c r="H1028" s="48"/>
      <c r="I1028" s="76"/>
      <c r="J1028" s="71"/>
      <c r="K1028" s="41"/>
      <c r="L1028" s="40"/>
      <c r="M1028" s="38">
        <f>SUM(M1025:M1027)</f>
        <v>12</v>
      </c>
      <c r="N1028" s="40"/>
      <c r="O1028" s="135">
        <f>SUM(O1025:O1027)</f>
        <v>22162140</v>
      </c>
      <c r="P1028" s="136"/>
      <c r="Q1028" s="137"/>
      <c r="R1028" s="38"/>
    </row>
    <row r="1029" spans="1:18" s="133" customFormat="1" ht="25.5" x14ac:dyDescent="0.25">
      <c r="A1029" s="131">
        <v>198</v>
      </c>
      <c r="B1029" s="30" t="s">
        <v>41</v>
      </c>
      <c r="C1029" s="31">
        <v>27377</v>
      </c>
      <c r="D1029" s="34" t="s">
        <v>42</v>
      </c>
      <c r="E1029" s="33">
        <v>4.6500000000000004</v>
      </c>
      <c r="F1029" s="33">
        <v>0.4</v>
      </c>
      <c r="G1029" s="32"/>
      <c r="H1029" s="34"/>
      <c r="I1029" s="35">
        <v>0.4</v>
      </c>
      <c r="J1029" s="42">
        <f t="shared" si="50"/>
        <v>2.0200000000000005</v>
      </c>
      <c r="K1029" s="35">
        <v>1</v>
      </c>
      <c r="L1029" s="34">
        <f t="shared" si="51"/>
        <v>5.0500000000000007</v>
      </c>
      <c r="M1029" s="32">
        <v>9</v>
      </c>
      <c r="N1029" s="34">
        <f t="shared" si="42"/>
        <v>3.0300000000000002</v>
      </c>
      <c r="O1029" s="63">
        <f t="shared" si="43"/>
        <v>40632300.000000007</v>
      </c>
      <c r="P1029" s="52">
        <v>2022</v>
      </c>
      <c r="Q1029" s="132" t="s">
        <v>43</v>
      </c>
      <c r="R1029" s="32"/>
    </row>
    <row r="1030" spans="1:18" s="133" customFormat="1" ht="25.5" x14ac:dyDescent="0.25">
      <c r="A1030" s="131"/>
      <c r="B1030" s="30" t="s">
        <v>41</v>
      </c>
      <c r="C1030" s="31">
        <v>27377</v>
      </c>
      <c r="D1030" s="34" t="s">
        <v>42</v>
      </c>
      <c r="E1030" s="33">
        <v>4.9800000000000004</v>
      </c>
      <c r="F1030" s="33">
        <v>0.4</v>
      </c>
      <c r="G1030" s="32"/>
      <c r="H1030" s="34"/>
      <c r="I1030" s="35">
        <v>0.4</v>
      </c>
      <c r="J1030" s="42">
        <f t="shared" si="50"/>
        <v>2.1520000000000006</v>
      </c>
      <c r="K1030" s="35">
        <v>1</v>
      </c>
      <c r="L1030" s="34">
        <f t="shared" si="51"/>
        <v>5.3800000000000008</v>
      </c>
      <c r="M1030" s="32">
        <v>3</v>
      </c>
      <c r="N1030" s="34">
        <f t="shared" si="42"/>
        <v>3.2280000000000002</v>
      </c>
      <c r="O1030" s="63">
        <f t="shared" si="43"/>
        <v>14429160.000000002</v>
      </c>
      <c r="P1030" s="52">
        <v>2022</v>
      </c>
      <c r="Q1030" s="132" t="s">
        <v>43</v>
      </c>
      <c r="R1030" s="32" t="s">
        <v>44</v>
      </c>
    </row>
    <row r="1031" spans="1:18" s="133" customFormat="1" ht="25.5" x14ac:dyDescent="0.25">
      <c r="A1031" s="131"/>
      <c r="B1031" s="30" t="s">
        <v>41</v>
      </c>
      <c r="C1031" s="31">
        <v>27377</v>
      </c>
      <c r="D1031" s="34" t="s">
        <v>42</v>
      </c>
      <c r="E1031" s="33">
        <v>4.9800000000000004</v>
      </c>
      <c r="F1031" s="33">
        <v>0.4</v>
      </c>
      <c r="G1031" s="32"/>
      <c r="H1031" s="34"/>
      <c r="I1031" s="35">
        <v>0.4</v>
      </c>
      <c r="J1031" s="42">
        <f t="shared" si="50"/>
        <v>2.1520000000000006</v>
      </c>
      <c r="K1031" s="35">
        <v>1</v>
      </c>
      <c r="L1031" s="34">
        <f t="shared" si="51"/>
        <v>5.3800000000000008</v>
      </c>
      <c r="M1031" s="32">
        <v>6</v>
      </c>
      <c r="N1031" s="34">
        <f t="shared" si="42"/>
        <v>3.2280000000000002</v>
      </c>
      <c r="O1031" s="63">
        <f>+N1031*M1031*1490000</f>
        <v>28858320.000000004</v>
      </c>
      <c r="P1031" s="52">
        <v>2023</v>
      </c>
      <c r="Q1031" s="132" t="s">
        <v>43</v>
      </c>
      <c r="R1031" s="32" t="s">
        <v>39</v>
      </c>
    </row>
    <row r="1032" spans="1:18" s="133" customFormat="1" ht="25.5" x14ac:dyDescent="0.25">
      <c r="A1032" s="131"/>
      <c r="B1032" s="30" t="s">
        <v>41</v>
      </c>
      <c r="C1032" s="31">
        <v>27377</v>
      </c>
      <c r="D1032" s="34" t="s">
        <v>42</v>
      </c>
      <c r="E1032" s="33">
        <v>4.9800000000000004</v>
      </c>
      <c r="F1032" s="33">
        <v>0.4</v>
      </c>
      <c r="G1032" s="32"/>
      <c r="H1032" s="34"/>
      <c r="I1032" s="35">
        <v>0.4</v>
      </c>
      <c r="J1032" s="42">
        <f t="shared" si="50"/>
        <v>2.1520000000000006</v>
      </c>
      <c r="K1032" s="35">
        <v>1</v>
      </c>
      <c r="L1032" s="34">
        <f t="shared" si="51"/>
        <v>5.3800000000000008</v>
      </c>
      <c r="M1032" s="32">
        <v>6</v>
      </c>
      <c r="N1032" s="34">
        <f t="shared" si="42"/>
        <v>3.2280000000000002</v>
      </c>
      <c r="O1032" s="63">
        <f t="shared" ref="O1032" si="56">+M1032*N1032*1800000</f>
        <v>34862400.000000007</v>
      </c>
      <c r="P1032" s="52">
        <v>2023</v>
      </c>
      <c r="Q1032" s="132" t="s">
        <v>43</v>
      </c>
      <c r="R1032" s="32" t="s">
        <v>27</v>
      </c>
    </row>
    <row r="1033" spans="1:18" s="147" customFormat="1" ht="27" x14ac:dyDescent="0.25">
      <c r="A1033" s="144"/>
      <c r="B1033" s="72" t="s">
        <v>45</v>
      </c>
      <c r="C1033" s="73"/>
      <c r="D1033" s="48"/>
      <c r="E1033" s="74"/>
      <c r="F1033" s="74"/>
      <c r="G1033" s="75"/>
      <c r="H1033" s="48"/>
      <c r="I1033" s="76"/>
      <c r="J1033" s="77"/>
      <c r="K1033" s="76"/>
      <c r="L1033" s="48"/>
      <c r="M1033" s="75">
        <f>SUM(M1029:M1032)</f>
        <v>24</v>
      </c>
      <c r="N1033" s="48"/>
      <c r="O1033" s="145">
        <f>SUM(O1029:O1032)</f>
        <v>118782180.00000003</v>
      </c>
      <c r="P1033" s="78"/>
      <c r="Q1033" s="146"/>
      <c r="R1033" s="75"/>
    </row>
    <row r="1034" spans="1:18" s="133" customFormat="1" ht="25.5" x14ac:dyDescent="0.25">
      <c r="A1034" s="131">
        <v>199</v>
      </c>
      <c r="B1034" s="30" t="s">
        <v>46</v>
      </c>
      <c r="C1034" s="31">
        <v>29374</v>
      </c>
      <c r="D1034" s="52" t="s">
        <v>24</v>
      </c>
      <c r="E1034" s="33">
        <v>3.26</v>
      </c>
      <c r="F1034" s="33"/>
      <c r="G1034" s="32"/>
      <c r="H1034" s="34"/>
      <c r="I1034" s="35">
        <v>0.4</v>
      </c>
      <c r="J1034" s="42">
        <f t="shared" si="50"/>
        <v>1.304</v>
      </c>
      <c r="K1034" s="35">
        <v>1</v>
      </c>
      <c r="L1034" s="34">
        <f t="shared" si="51"/>
        <v>3.26</v>
      </c>
      <c r="M1034" s="32">
        <v>6</v>
      </c>
      <c r="N1034" s="34">
        <f t="shared" si="42"/>
        <v>1.9559999999999997</v>
      </c>
      <c r="O1034" s="63">
        <f t="shared" si="43"/>
        <v>17486640</v>
      </c>
      <c r="P1034" s="52">
        <v>2022</v>
      </c>
      <c r="Q1034" s="132" t="s">
        <v>43</v>
      </c>
      <c r="R1034" s="32"/>
    </row>
    <row r="1035" spans="1:18" s="133" customFormat="1" ht="25.5" x14ac:dyDescent="0.25">
      <c r="A1035" s="131"/>
      <c r="B1035" s="30" t="s">
        <v>46</v>
      </c>
      <c r="C1035" s="31">
        <v>29374</v>
      </c>
      <c r="D1035" s="52" t="s">
        <v>24</v>
      </c>
      <c r="E1035" s="33">
        <v>3.65</v>
      </c>
      <c r="F1035" s="33"/>
      <c r="G1035" s="32"/>
      <c r="H1035" s="34"/>
      <c r="I1035" s="35">
        <v>0.4</v>
      </c>
      <c r="J1035" s="42">
        <f t="shared" si="50"/>
        <v>1.46</v>
      </c>
      <c r="K1035" s="35">
        <v>1</v>
      </c>
      <c r="L1035" s="34">
        <f t="shared" si="51"/>
        <v>3.65</v>
      </c>
      <c r="M1035" s="32">
        <v>6</v>
      </c>
      <c r="N1035" s="34">
        <f t="shared" si="42"/>
        <v>2.19</v>
      </c>
      <c r="O1035" s="63">
        <f t="shared" si="43"/>
        <v>19578600</v>
      </c>
      <c r="P1035" s="52">
        <v>2022</v>
      </c>
      <c r="Q1035" s="132" t="s">
        <v>43</v>
      </c>
      <c r="R1035" s="32" t="s">
        <v>38</v>
      </c>
    </row>
    <row r="1036" spans="1:18" s="133" customFormat="1" ht="25.5" x14ac:dyDescent="0.25">
      <c r="A1036" s="131"/>
      <c r="B1036" s="30" t="s">
        <v>46</v>
      </c>
      <c r="C1036" s="31">
        <v>29374</v>
      </c>
      <c r="D1036" s="52" t="s">
        <v>24</v>
      </c>
      <c r="E1036" s="33">
        <v>3.65</v>
      </c>
      <c r="F1036" s="33"/>
      <c r="G1036" s="32"/>
      <c r="H1036" s="34"/>
      <c r="I1036" s="35">
        <v>0.4</v>
      </c>
      <c r="J1036" s="42">
        <f t="shared" si="50"/>
        <v>1.46</v>
      </c>
      <c r="K1036" s="35">
        <v>1</v>
      </c>
      <c r="L1036" s="34">
        <f t="shared" si="51"/>
        <v>3.65</v>
      </c>
      <c r="M1036" s="32">
        <v>6</v>
      </c>
      <c r="N1036" s="34">
        <f t="shared" si="42"/>
        <v>2.19</v>
      </c>
      <c r="O1036" s="63">
        <f t="shared" si="43"/>
        <v>19578600</v>
      </c>
      <c r="P1036" s="52">
        <v>2023</v>
      </c>
      <c r="Q1036" s="132" t="s">
        <v>43</v>
      </c>
      <c r="R1036" s="32" t="s">
        <v>39</v>
      </c>
    </row>
    <row r="1037" spans="1:18" s="133" customFormat="1" ht="25.5" x14ac:dyDescent="0.25">
      <c r="A1037" s="131"/>
      <c r="B1037" s="30" t="s">
        <v>46</v>
      </c>
      <c r="C1037" s="31">
        <v>29374</v>
      </c>
      <c r="D1037" s="52" t="s">
        <v>24</v>
      </c>
      <c r="E1037" s="33">
        <v>3.65</v>
      </c>
      <c r="F1037" s="33"/>
      <c r="G1037" s="32"/>
      <c r="H1037" s="34"/>
      <c r="I1037" s="35">
        <v>0.4</v>
      </c>
      <c r="J1037" s="42">
        <f t="shared" si="50"/>
        <v>1.46</v>
      </c>
      <c r="K1037" s="35">
        <v>1</v>
      </c>
      <c r="L1037" s="34">
        <f t="shared" si="51"/>
        <v>3.65</v>
      </c>
      <c r="M1037" s="32">
        <v>6</v>
      </c>
      <c r="N1037" s="34">
        <f t="shared" si="42"/>
        <v>2.19</v>
      </c>
      <c r="O1037" s="63">
        <f>+M1037*N1037*1800000</f>
        <v>23652000</v>
      </c>
      <c r="P1037" s="52">
        <v>2023</v>
      </c>
      <c r="Q1037" s="132" t="s">
        <v>43</v>
      </c>
      <c r="R1037" s="32" t="s">
        <v>27</v>
      </c>
    </row>
    <row r="1038" spans="1:18" s="147" customFormat="1" ht="27" x14ac:dyDescent="0.25">
      <c r="A1038" s="144"/>
      <c r="B1038" s="72" t="s">
        <v>47</v>
      </c>
      <c r="C1038" s="73"/>
      <c r="D1038" s="78"/>
      <c r="E1038" s="74"/>
      <c r="F1038" s="74"/>
      <c r="G1038" s="75"/>
      <c r="H1038" s="48"/>
      <c r="I1038" s="76"/>
      <c r="J1038" s="77"/>
      <c r="K1038" s="76"/>
      <c r="L1038" s="48"/>
      <c r="M1038" s="75">
        <f>SUM(M1034:M1037)</f>
        <v>24</v>
      </c>
      <c r="N1038" s="48"/>
      <c r="O1038" s="145">
        <f>SUM(O1034:O1037)</f>
        <v>80295840</v>
      </c>
      <c r="P1038" s="78"/>
      <c r="Q1038" s="146"/>
      <c r="R1038" s="75"/>
    </row>
    <row r="1039" spans="1:18" s="133" customFormat="1" ht="25.5" x14ac:dyDescent="0.25">
      <c r="A1039" s="131">
        <v>200</v>
      </c>
      <c r="B1039" s="30" t="s">
        <v>48</v>
      </c>
      <c r="C1039" s="31">
        <v>30720</v>
      </c>
      <c r="D1039" s="34" t="s">
        <v>42</v>
      </c>
      <c r="E1039" s="33">
        <v>3.33</v>
      </c>
      <c r="F1039" s="33">
        <v>0.5</v>
      </c>
      <c r="G1039" s="32"/>
      <c r="H1039" s="34"/>
      <c r="I1039" s="35">
        <v>0.4</v>
      </c>
      <c r="J1039" s="42">
        <f t="shared" si="50"/>
        <v>1.532</v>
      </c>
      <c r="K1039" s="35">
        <v>1</v>
      </c>
      <c r="L1039" s="34">
        <f t="shared" si="51"/>
        <v>3.83</v>
      </c>
      <c r="M1039" s="32">
        <v>5</v>
      </c>
      <c r="N1039" s="34">
        <f t="shared" si="42"/>
        <v>2.298</v>
      </c>
      <c r="O1039" s="63">
        <f t="shared" si="43"/>
        <v>17120100</v>
      </c>
      <c r="P1039" s="52">
        <v>2022</v>
      </c>
      <c r="Q1039" s="32" t="s">
        <v>49</v>
      </c>
      <c r="R1039" s="32"/>
    </row>
    <row r="1040" spans="1:18" s="133" customFormat="1" ht="25.5" x14ac:dyDescent="0.25">
      <c r="A1040" s="131"/>
      <c r="B1040" s="30" t="s">
        <v>48</v>
      </c>
      <c r="C1040" s="31">
        <v>30720</v>
      </c>
      <c r="D1040" s="34" t="s">
        <v>42</v>
      </c>
      <c r="E1040" s="33">
        <v>3.66</v>
      </c>
      <c r="F1040" s="33">
        <v>0.5</v>
      </c>
      <c r="G1040" s="32"/>
      <c r="H1040" s="34"/>
      <c r="I1040" s="35">
        <v>0.4</v>
      </c>
      <c r="J1040" s="42">
        <f t="shared" si="50"/>
        <v>1.6640000000000001</v>
      </c>
      <c r="K1040" s="35">
        <v>1</v>
      </c>
      <c r="L1040" s="34">
        <f t="shared" si="51"/>
        <v>4.16</v>
      </c>
      <c r="M1040" s="32">
        <v>7</v>
      </c>
      <c r="N1040" s="34">
        <f t="shared" si="42"/>
        <v>2.496</v>
      </c>
      <c r="O1040" s="63">
        <f t="shared" si="43"/>
        <v>26033280.000000004</v>
      </c>
      <c r="P1040" s="52">
        <v>2022</v>
      </c>
      <c r="Q1040" s="32" t="s">
        <v>49</v>
      </c>
      <c r="R1040" s="32" t="s">
        <v>50</v>
      </c>
    </row>
    <row r="1041" spans="1:18" s="133" customFormat="1" ht="25.5" x14ac:dyDescent="0.25">
      <c r="A1041" s="131"/>
      <c r="B1041" s="30" t="s">
        <v>48</v>
      </c>
      <c r="C1041" s="31">
        <v>30720</v>
      </c>
      <c r="D1041" s="34" t="s">
        <v>42</v>
      </c>
      <c r="E1041" s="33">
        <v>3.66</v>
      </c>
      <c r="F1041" s="33">
        <v>0.5</v>
      </c>
      <c r="G1041" s="32"/>
      <c r="H1041" s="34"/>
      <c r="I1041" s="35">
        <v>0.4</v>
      </c>
      <c r="J1041" s="42">
        <f t="shared" si="50"/>
        <v>1.6640000000000001</v>
      </c>
      <c r="K1041" s="35">
        <v>1</v>
      </c>
      <c r="L1041" s="34">
        <f t="shared" si="51"/>
        <v>4.16</v>
      </c>
      <c r="M1041" s="32">
        <v>6</v>
      </c>
      <c r="N1041" s="34">
        <f t="shared" si="42"/>
        <v>2.496</v>
      </c>
      <c r="O1041" s="63">
        <f t="shared" si="43"/>
        <v>22314240</v>
      </c>
      <c r="P1041" s="52">
        <v>2023</v>
      </c>
      <c r="Q1041" s="32" t="s">
        <v>49</v>
      </c>
      <c r="R1041" s="32" t="s">
        <v>39</v>
      </c>
    </row>
    <row r="1042" spans="1:18" s="133" customFormat="1" ht="25.5" x14ac:dyDescent="0.25">
      <c r="A1042" s="131"/>
      <c r="B1042" s="30" t="s">
        <v>48</v>
      </c>
      <c r="C1042" s="31">
        <v>30720</v>
      </c>
      <c r="D1042" s="34" t="s">
        <v>42</v>
      </c>
      <c r="E1042" s="33">
        <v>3.66</v>
      </c>
      <c r="F1042" s="33">
        <v>0.5</v>
      </c>
      <c r="G1042" s="32"/>
      <c r="H1042" s="34"/>
      <c r="I1042" s="35">
        <v>0.4</v>
      </c>
      <c r="J1042" s="42">
        <f t="shared" si="50"/>
        <v>1.6640000000000001</v>
      </c>
      <c r="K1042" s="35">
        <v>1</v>
      </c>
      <c r="L1042" s="34">
        <f t="shared" si="51"/>
        <v>4.16</v>
      </c>
      <c r="M1042" s="32">
        <v>6</v>
      </c>
      <c r="N1042" s="34">
        <f t="shared" si="42"/>
        <v>2.496</v>
      </c>
      <c r="O1042" s="63">
        <f>+M1042*N1042*1800000</f>
        <v>26956800</v>
      </c>
      <c r="P1042" s="52">
        <v>2023</v>
      </c>
      <c r="Q1042" s="32" t="s">
        <v>49</v>
      </c>
      <c r="R1042" s="32" t="s">
        <v>27</v>
      </c>
    </row>
    <row r="1043" spans="1:18" s="147" customFormat="1" ht="27" x14ac:dyDescent="0.25">
      <c r="A1043" s="144"/>
      <c r="B1043" s="72" t="s">
        <v>51</v>
      </c>
      <c r="C1043" s="73"/>
      <c r="D1043" s="48"/>
      <c r="E1043" s="74"/>
      <c r="F1043" s="74"/>
      <c r="G1043" s="75"/>
      <c r="H1043" s="48"/>
      <c r="I1043" s="76"/>
      <c r="J1043" s="77"/>
      <c r="K1043" s="76"/>
      <c r="L1043" s="48"/>
      <c r="M1043" s="75">
        <f>SUM(M1039:M1042)</f>
        <v>24</v>
      </c>
      <c r="N1043" s="48"/>
      <c r="O1043" s="145">
        <f>SUM(O1039:O1042)</f>
        <v>92424420</v>
      </c>
      <c r="P1043" s="78"/>
      <c r="Q1043" s="75"/>
      <c r="R1043" s="75"/>
    </row>
    <row r="1044" spans="1:18" s="133" customFormat="1" ht="25.5" x14ac:dyDescent="0.25">
      <c r="A1044" s="131">
        <v>201</v>
      </c>
      <c r="B1044" s="30" t="s">
        <v>52</v>
      </c>
      <c r="C1044" s="31">
        <v>32596</v>
      </c>
      <c r="D1044" s="32" t="s">
        <v>24</v>
      </c>
      <c r="E1044" s="33">
        <v>2.86</v>
      </c>
      <c r="F1044" s="33"/>
      <c r="G1044" s="32"/>
      <c r="H1044" s="34"/>
      <c r="I1044" s="35">
        <v>0.4</v>
      </c>
      <c r="J1044" s="42">
        <f t="shared" si="50"/>
        <v>1.1439999999999999</v>
      </c>
      <c r="K1044" s="35">
        <v>1</v>
      </c>
      <c r="L1044" s="34">
        <f t="shared" si="51"/>
        <v>2.86</v>
      </c>
      <c r="M1044" s="32">
        <v>6</v>
      </c>
      <c r="N1044" s="34">
        <f t="shared" si="42"/>
        <v>1.716</v>
      </c>
      <c r="O1044" s="63">
        <f t="shared" si="43"/>
        <v>15341040</v>
      </c>
      <c r="P1044" s="52">
        <v>2022</v>
      </c>
      <c r="Q1044" s="32" t="s">
        <v>775</v>
      </c>
      <c r="R1044" s="32"/>
    </row>
    <row r="1045" spans="1:18" s="133" customFormat="1" ht="25.5" x14ac:dyDescent="0.25">
      <c r="A1045" s="131"/>
      <c r="B1045" s="30" t="s">
        <v>52</v>
      </c>
      <c r="C1045" s="31">
        <v>32596</v>
      </c>
      <c r="D1045" s="32" t="s">
        <v>24</v>
      </c>
      <c r="E1045" s="33">
        <v>3.03</v>
      </c>
      <c r="F1045" s="33"/>
      <c r="G1045" s="32"/>
      <c r="H1045" s="34"/>
      <c r="I1045" s="35">
        <v>0.4</v>
      </c>
      <c r="J1045" s="42">
        <f t="shared" si="50"/>
        <v>1.212</v>
      </c>
      <c r="K1045" s="35">
        <v>1</v>
      </c>
      <c r="L1045" s="34">
        <f t="shared" si="51"/>
        <v>3.03</v>
      </c>
      <c r="M1045" s="32">
        <v>6</v>
      </c>
      <c r="N1045" s="34">
        <f t="shared" ref="N1045:N1047" si="57">+L1045-J1045</f>
        <v>1.8179999999999998</v>
      </c>
      <c r="O1045" s="63">
        <f t="shared" ref="O1045:O1046" si="58">+N1045*M1045*1490000</f>
        <v>16252920</v>
      </c>
      <c r="P1045" s="52">
        <v>2022</v>
      </c>
      <c r="Q1045" s="32" t="s">
        <v>775</v>
      </c>
      <c r="R1045" s="32" t="s">
        <v>38</v>
      </c>
    </row>
    <row r="1046" spans="1:18" s="133" customFormat="1" ht="25.5" x14ac:dyDescent="0.25">
      <c r="A1046" s="131"/>
      <c r="B1046" s="30" t="s">
        <v>52</v>
      </c>
      <c r="C1046" s="31">
        <v>32596</v>
      </c>
      <c r="D1046" s="32" t="s">
        <v>24</v>
      </c>
      <c r="E1046" s="33">
        <v>3.03</v>
      </c>
      <c r="F1046" s="33"/>
      <c r="G1046" s="32"/>
      <c r="H1046" s="34"/>
      <c r="I1046" s="35">
        <v>0.4</v>
      </c>
      <c r="J1046" s="42">
        <f t="shared" si="50"/>
        <v>1.212</v>
      </c>
      <c r="K1046" s="35">
        <v>1</v>
      </c>
      <c r="L1046" s="34">
        <f t="shared" si="51"/>
        <v>3.03</v>
      </c>
      <c r="M1046" s="32">
        <v>6</v>
      </c>
      <c r="N1046" s="34">
        <f t="shared" si="57"/>
        <v>1.8179999999999998</v>
      </c>
      <c r="O1046" s="63">
        <f t="shared" si="58"/>
        <v>16252920</v>
      </c>
      <c r="P1046" s="52">
        <v>2023</v>
      </c>
      <c r="Q1046" s="32" t="s">
        <v>775</v>
      </c>
      <c r="R1046" s="32" t="s">
        <v>39</v>
      </c>
    </row>
    <row r="1047" spans="1:18" s="133" customFormat="1" ht="25.5" x14ac:dyDescent="0.25">
      <c r="A1047" s="131"/>
      <c r="B1047" s="30" t="s">
        <v>52</v>
      </c>
      <c r="C1047" s="31">
        <v>32596</v>
      </c>
      <c r="D1047" s="32" t="s">
        <v>24</v>
      </c>
      <c r="E1047" s="33">
        <v>3.03</v>
      </c>
      <c r="F1047" s="33"/>
      <c r="G1047" s="32"/>
      <c r="H1047" s="34"/>
      <c r="I1047" s="35">
        <v>0.4</v>
      </c>
      <c r="J1047" s="42">
        <f t="shared" si="50"/>
        <v>1.212</v>
      </c>
      <c r="K1047" s="35">
        <v>1</v>
      </c>
      <c r="L1047" s="34">
        <f t="shared" si="51"/>
        <v>3.03</v>
      </c>
      <c r="M1047" s="32">
        <v>6</v>
      </c>
      <c r="N1047" s="34">
        <f t="shared" si="57"/>
        <v>1.8179999999999998</v>
      </c>
      <c r="O1047" s="63">
        <f>+M1047*N1047*1800000</f>
        <v>19634400</v>
      </c>
      <c r="P1047" s="52">
        <v>2023</v>
      </c>
      <c r="Q1047" s="32" t="s">
        <v>775</v>
      </c>
      <c r="R1047" s="32" t="s">
        <v>27</v>
      </c>
    </row>
    <row r="1048" spans="1:18" s="147" customFormat="1" ht="27" x14ac:dyDescent="0.25">
      <c r="A1048" s="144"/>
      <c r="B1048" s="72" t="s">
        <v>53</v>
      </c>
      <c r="C1048" s="73"/>
      <c r="D1048" s="75"/>
      <c r="E1048" s="74"/>
      <c r="F1048" s="74"/>
      <c r="G1048" s="75"/>
      <c r="H1048" s="48"/>
      <c r="I1048" s="76"/>
      <c r="J1048" s="77"/>
      <c r="K1048" s="76"/>
      <c r="L1048" s="48"/>
      <c r="M1048" s="75">
        <f>SUM(M1044:M1047)</f>
        <v>24</v>
      </c>
      <c r="N1048" s="48"/>
      <c r="O1048" s="145">
        <f>SUM(O1044:O1047)</f>
        <v>67481280</v>
      </c>
      <c r="P1048" s="78"/>
      <c r="Q1048" s="146"/>
      <c r="R1048" s="75"/>
    </row>
    <row r="1049" spans="1:18" s="83" customFormat="1" x14ac:dyDescent="0.25">
      <c r="A1049" s="128">
        <v>202</v>
      </c>
      <c r="B1049" s="17" t="s">
        <v>316</v>
      </c>
      <c r="C1049" s="58">
        <v>26218</v>
      </c>
      <c r="D1049" s="79" t="s">
        <v>623</v>
      </c>
      <c r="E1049" s="20">
        <v>2.91</v>
      </c>
      <c r="F1049" s="20"/>
      <c r="G1049" s="19"/>
      <c r="H1049" s="21"/>
      <c r="I1049" s="22">
        <v>0.4</v>
      </c>
      <c r="J1049" s="23">
        <f t="shared" si="50"/>
        <v>1.1640000000000001</v>
      </c>
      <c r="K1049" s="29">
        <v>1</v>
      </c>
      <c r="L1049" s="28">
        <f t="shared" si="51"/>
        <v>2.91</v>
      </c>
      <c r="M1049" s="19">
        <v>3</v>
      </c>
      <c r="N1049" s="28">
        <f t="shared" ref="N1049:N1098" si="59">+L1049-J1049</f>
        <v>1.746</v>
      </c>
      <c r="O1049" s="64">
        <f t="shared" ref="O1049:O1100" si="60">+N1049*M1049*1490000</f>
        <v>7804619.9999999991</v>
      </c>
      <c r="P1049" s="53">
        <v>2022</v>
      </c>
      <c r="Q1049" s="129" t="s">
        <v>624</v>
      </c>
      <c r="R1049" s="24"/>
    </row>
    <row r="1050" spans="1:18" s="133" customFormat="1" ht="25.5" x14ac:dyDescent="0.25">
      <c r="A1050" s="131"/>
      <c r="B1050" s="30" t="s">
        <v>316</v>
      </c>
      <c r="C1050" s="55">
        <v>26218</v>
      </c>
      <c r="D1050" s="80" t="s">
        <v>623</v>
      </c>
      <c r="E1050" s="33">
        <v>3.09</v>
      </c>
      <c r="F1050" s="33"/>
      <c r="G1050" s="32"/>
      <c r="H1050" s="34"/>
      <c r="I1050" s="35">
        <v>0.4</v>
      </c>
      <c r="J1050" s="42">
        <f t="shared" si="50"/>
        <v>1.236</v>
      </c>
      <c r="K1050" s="35">
        <v>1</v>
      </c>
      <c r="L1050" s="34">
        <f t="shared" si="51"/>
        <v>3.09</v>
      </c>
      <c r="M1050" s="32">
        <v>9</v>
      </c>
      <c r="N1050" s="34">
        <f t="shared" si="59"/>
        <v>1.8539999999999999</v>
      </c>
      <c r="O1050" s="63">
        <f t="shared" si="60"/>
        <v>24862140</v>
      </c>
      <c r="P1050" s="52">
        <v>2022</v>
      </c>
      <c r="Q1050" s="132" t="s">
        <v>624</v>
      </c>
      <c r="R1050" s="32" t="s">
        <v>50</v>
      </c>
    </row>
    <row r="1051" spans="1:18" s="133" customFormat="1" x14ac:dyDescent="0.25">
      <c r="A1051" s="131"/>
      <c r="B1051" s="30" t="s">
        <v>316</v>
      </c>
      <c r="C1051" s="55">
        <v>26218</v>
      </c>
      <c r="D1051" s="80" t="s">
        <v>623</v>
      </c>
      <c r="E1051" s="33">
        <v>3.09</v>
      </c>
      <c r="F1051" s="33"/>
      <c r="G1051" s="32"/>
      <c r="H1051" s="34"/>
      <c r="I1051" s="35">
        <v>0.4</v>
      </c>
      <c r="J1051" s="42">
        <f t="shared" si="50"/>
        <v>1.236</v>
      </c>
      <c r="K1051" s="35">
        <v>1</v>
      </c>
      <c r="L1051" s="34">
        <f t="shared" si="51"/>
        <v>3.09</v>
      </c>
      <c r="M1051" s="32">
        <v>6</v>
      </c>
      <c r="N1051" s="34">
        <f t="shared" si="59"/>
        <v>1.8539999999999999</v>
      </c>
      <c r="O1051" s="63">
        <f t="shared" si="60"/>
        <v>16574759.999999998</v>
      </c>
      <c r="P1051" s="52">
        <v>2023</v>
      </c>
      <c r="Q1051" s="132" t="s">
        <v>624</v>
      </c>
      <c r="R1051" s="32" t="s">
        <v>39</v>
      </c>
    </row>
    <row r="1052" spans="1:18" s="133" customFormat="1" x14ac:dyDescent="0.25">
      <c r="A1052" s="131"/>
      <c r="B1052" s="30" t="s">
        <v>316</v>
      </c>
      <c r="C1052" s="55">
        <v>26218</v>
      </c>
      <c r="D1052" s="80" t="s">
        <v>623</v>
      </c>
      <c r="E1052" s="33">
        <v>3.09</v>
      </c>
      <c r="F1052" s="33"/>
      <c r="G1052" s="32"/>
      <c r="H1052" s="34"/>
      <c r="I1052" s="35">
        <v>0.4</v>
      </c>
      <c r="J1052" s="42">
        <f t="shared" si="50"/>
        <v>1.236</v>
      </c>
      <c r="K1052" s="35">
        <v>1</v>
      </c>
      <c r="L1052" s="34">
        <f t="shared" si="51"/>
        <v>3.09</v>
      </c>
      <c r="M1052" s="32">
        <v>6</v>
      </c>
      <c r="N1052" s="34">
        <f t="shared" si="59"/>
        <v>1.8539999999999999</v>
      </c>
      <c r="O1052" s="64">
        <f>+M1052*N1052*1800000</f>
        <v>20023199.999999996</v>
      </c>
      <c r="P1052" s="53">
        <v>2023</v>
      </c>
      <c r="Q1052" s="132" t="s">
        <v>624</v>
      </c>
      <c r="R1052" s="32" t="s">
        <v>27</v>
      </c>
    </row>
    <row r="1053" spans="1:18" s="138" customFormat="1" ht="27" x14ac:dyDescent="0.25">
      <c r="A1053" s="134"/>
      <c r="B1053" s="43" t="s">
        <v>318</v>
      </c>
      <c r="C1053" s="57"/>
      <c r="D1053" s="81"/>
      <c r="E1053" s="46"/>
      <c r="F1053" s="46"/>
      <c r="G1053" s="47"/>
      <c r="H1053" s="45"/>
      <c r="I1053" s="49"/>
      <c r="J1053" s="50"/>
      <c r="K1053" s="41"/>
      <c r="L1053" s="40"/>
      <c r="M1053" s="47">
        <f>SUM(M1049:M1052)</f>
        <v>24</v>
      </c>
      <c r="N1053" s="40"/>
      <c r="O1053" s="135">
        <f>SUM(O1049:O1052)</f>
        <v>69264720</v>
      </c>
      <c r="P1053" s="136"/>
      <c r="Q1053" s="140"/>
      <c r="R1053" s="38"/>
    </row>
    <row r="1054" spans="1:18" s="83" customFormat="1" ht="38.25" x14ac:dyDescent="0.25">
      <c r="A1054" s="128">
        <v>203</v>
      </c>
      <c r="B1054" s="17" t="s">
        <v>155</v>
      </c>
      <c r="C1054" s="58">
        <v>29897</v>
      </c>
      <c r="D1054" s="79" t="s">
        <v>623</v>
      </c>
      <c r="E1054" s="20">
        <v>2.73</v>
      </c>
      <c r="F1054" s="20"/>
      <c r="G1054" s="19"/>
      <c r="H1054" s="21"/>
      <c r="I1054" s="22">
        <v>0.6</v>
      </c>
      <c r="J1054" s="23">
        <f t="shared" si="50"/>
        <v>1.6379999999999999</v>
      </c>
      <c r="K1054" s="29">
        <v>1</v>
      </c>
      <c r="L1054" s="28">
        <f t="shared" si="51"/>
        <v>2.73</v>
      </c>
      <c r="M1054" s="19">
        <v>3</v>
      </c>
      <c r="N1054" s="28">
        <f t="shared" si="59"/>
        <v>1.0920000000000001</v>
      </c>
      <c r="O1054" s="64">
        <f t="shared" si="60"/>
        <v>4881240</v>
      </c>
      <c r="P1054" s="53">
        <v>2022</v>
      </c>
      <c r="Q1054" s="129" t="s">
        <v>624</v>
      </c>
      <c r="R1054" s="24" t="s">
        <v>625</v>
      </c>
    </row>
    <row r="1055" spans="1:18" s="133" customFormat="1" ht="38.25" x14ac:dyDescent="0.25">
      <c r="A1055" s="131"/>
      <c r="B1055" s="30" t="s">
        <v>155</v>
      </c>
      <c r="C1055" s="55">
        <v>29897</v>
      </c>
      <c r="D1055" s="80" t="s">
        <v>623</v>
      </c>
      <c r="E1055" s="33">
        <v>2.91</v>
      </c>
      <c r="F1055" s="33"/>
      <c r="G1055" s="32"/>
      <c r="H1055" s="34"/>
      <c r="I1055" s="35">
        <v>0.6</v>
      </c>
      <c r="J1055" s="42">
        <f t="shared" si="50"/>
        <v>1.746</v>
      </c>
      <c r="K1055" s="35">
        <v>1</v>
      </c>
      <c r="L1055" s="34">
        <f t="shared" si="51"/>
        <v>2.91</v>
      </c>
      <c r="M1055" s="32">
        <v>9</v>
      </c>
      <c r="N1055" s="34">
        <f t="shared" si="59"/>
        <v>1.1640000000000001</v>
      </c>
      <c r="O1055" s="63">
        <f t="shared" si="60"/>
        <v>15609240.000000002</v>
      </c>
      <c r="P1055" s="52">
        <v>2022</v>
      </c>
      <c r="Q1055" s="132" t="s">
        <v>624</v>
      </c>
      <c r="R1055" s="32" t="s">
        <v>626</v>
      </c>
    </row>
    <row r="1056" spans="1:18" s="133" customFormat="1" ht="25.5" x14ac:dyDescent="0.25">
      <c r="A1056" s="131"/>
      <c r="B1056" s="30" t="s">
        <v>155</v>
      </c>
      <c r="C1056" s="55">
        <v>29897</v>
      </c>
      <c r="D1056" s="80" t="s">
        <v>623</v>
      </c>
      <c r="E1056" s="33">
        <v>2.91</v>
      </c>
      <c r="F1056" s="33"/>
      <c r="G1056" s="32"/>
      <c r="H1056" s="34"/>
      <c r="I1056" s="35">
        <v>0.6</v>
      </c>
      <c r="J1056" s="42">
        <f t="shared" si="50"/>
        <v>1.746</v>
      </c>
      <c r="K1056" s="35">
        <v>1</v>
      </c>
      <c r="L1056" s="34">
        <f t="shared" si="51"/>
        <v>2.91</v>
      </c>
      <c r="M1056" s="32">
        <v>6</v>
      </c>
      <c r="N1056" s="34">
        <f t="shared" si="59"/>
        <v>1.1640000000000001</v>
      </c>
      <c r="O1056" s="63">
        <f t="shared" si="60"/>
        <v>10406160.000000002</v>
      </c>
      <c r="P1056" s="52">
        <v>2023</v>
      </c>
      <c r="Q1056" s="132" t="s">
        <v>624</v>
      </c>
      <c r="R1056" s="32" t="s">
        <v>39</v>
      </c>
    </row>
    <row r="1057" spans="1:18" s="133" customFormat="1" ht="25.5" x14ac:dyDescent="0.25">
      <c r="A1057" s="131"/>
      <c r="B1057" s="30" t="s">
        <v>155</v>
      </c>
      <c r="C1057" s="55">
        <v>29897</v>
      </c>
      <c r="D1057" s="80" t="s">
        <v>623</v>
      </c>
      <c r="E1057" s="33">
        <v>2.91</v>
      </c>
      <c r="F1057" s="33"/>
      <c r="G1057" s="32"/>
      <c r="H1057" s="34"/>
      <c r="I1057" s="35">
        <v>0.6</v>
      </c>
      <c r="J1057" s="42">
        <f t="shared" ref="J1057" si="61">I1057*(E1057+F1057+H1057)</f>
        <v>1.746</v>
      </c>
      <c r="K1057" s="35">
        <v>1</v>
      </c>
      <c r="L1057" s="34">
        <f t="shared" ref="L1057" si="62">K1057*(E1057+F1057+H1057)</f>
        <v>2.91</v>
      </c>
      <c r="M1057" s="32">
        <v>3</v>
      </c>
      <c r="N1057" s="34">
        <f t="shared" ref="N1057" si="63">+L1057-J1057</f>
        <v>1.1640000000000001</v>
      </c>
      <c r="O1057" s="63">
        <f>+N1057*M1057*1800000</f>
        <v>6285600.0000000009</v>
      </c>
      <c r="P1057" s="52">
        <v>2023</v>
      </c>
      <c r="Q1057" s="132" t="s">
        <v>624</v>
      </c>
      <c r="R1057" s="32" t="s">
        <v>34</v>
      </c>
    </row>
    <row r="1058" spans="1:18" s="133" customFormat="1" ht="25.5" x14ac:dyDescent="0.25">
      <c r="A1058" s="131"/>
      <c r="B1058" s="30" t="s">
        <v>155</v>
      </c>
      <c r="C1058" s="55">
        <v>29897</v>
      </c>
      <c r="D1058" s="80" t="s">
        <v>623</v>
      </c>
      <c r="E1058" s="33">
        <v>3.09</v>
      </c>
      <c r="F1058" s="33"/>
      <c r="G1058" s="32"/>
      <c r="H1058" s="34"/>
      <c r="I1058" s="35">
        <v>0.6</v>
      </c>
      <c r="J1058" s="42">
        <f t="shared" si="50"/>
        <v>1.8539999999999999</v>
      </c>
      <c r="K1058" s="35">
        <v>1</v>
      </c>
      <c r="L1058" s="34">
        <f t="shared" si="51"/>
        <v>3.09</v>
      </c>
      <c r="M1058" s="32">
        <v>3</v>
      </c>
      <c r="N1058" s="34">
        <f t="shared" si="59"/>
        <v>1.236</v>
      </c>
      <c r="O1058" s="63">
        <f>+N1058*M1058*1800000</f>
        <v>6674400</v>
      </c>
      <c r="P1058" s="52">
        <v>2023</v>
      </c>
      <c r="Q1058" s="132" t="s">
        <v>624</v>
      </c>
      <c r="R1058" s="32" t="s">
        <v>285</v>
      </c>
    </row>
    <row r="1059" spans="1:18" s="138" customFormat="1" ht="27" x14ac:dyDescent="0.25">
      <c r="A1059" s="134"/>
      <c r="B1059" s="43" t="s">
        <v>156</v>
      </c>
      <c r="C1059" s="57"/>
      <c r="D1059" s="81"/>
      <c r="E1059" s="46"/>
      <c r="F1059" s="46"/>
      <c r="G1059" s="47"/>
      <c r="H1059" s="45"/>
      <c r="I1059" s="49"/>
      <c r="J1059" s="50"/>
      <c r="K1059" s="41"/>
      <c r="L1059" s="40"/>
      <c r="M1059" s="47">
        <f>SUM(M1054:M1058)</f>
        <v>24</v>
      </c>
      <c r="N1059" s="40"/>
      <c r="O1059" s="135">
        <f>SUM(O1054:O1058)</f>
        <v>43856640</v>
      </c>
      <c r="P1059" s="136"/>
      <c r="Q1059" s="140"/>
      <c r="R1059" s="38"/>
    </row>
    <row r="1060" spans="1:18" s="83" customFormat="1" ht="38.25" x14ac:dyDescent="0.25">
      <c r="A1060" s="128">
        <v>204</v>
      </c>
      <c r="B1060" s="17" t="s">
        <v>627</v>
      </c>
      <c r="C1060" s="58">
        <v>28005</v>
      </c>
      <c r="D1060" s="79" t="s">
        <v>623</v>
      </c>
      <c r="E1060" s="20">
        <v>2.91</v>
      </c>
      <c r="F1060" s="20"/>
      <c r="G1060" s="19"/>
      <c r="H1060" s="21"/>
      <c r="I1060" s="22">
        <v>0.4</v>
      </c>
      <c r="J1060" s="23">
        <f t="shared" si="50"/>
        <v>1.1640000000000001</v>
      </c>
      <c r="K1060" s="29">
        <v>1</v>
      </c>
      <c r="L1060" s="28">
        <f t="shared" si="51"/>
        <v>2.91</v>
      </c>
      <c r="M1060" s="19">
        <v>3</v>
      </c>
      <c r="N1060" s="28">
        <f t="shared" si="59"/>
        <v>1.746</v>
      </c>
      <c r="O1060" s="64">
        <f t="shared" si="60"/>
        <v>7804619.9999999991</v>
      </c>
      <c r="P1060" s="53">
        <v>2022</v>
      </c>
      <c r="Q1060" s="129" t="s">
        <v>624</v>
      </c>
      <c r="R1060" s="24" t="s">
        <v>628</v>
      </c>
    </row>
    <row r="1061" spans="1:18" s="133" customFormat="1" ht="38.25" x14ac:dyDescent="0.25">
      <c r="A1061" s="131"/>
      <c r="B1061" s="30" t="s">
        <v>627</v>
      </c>
      <c r="C1061" s="55">
        <v>28005</v>
      </c>
      <c r="D1061" s="80" t="s">
        <v>623</v>
      </c>
      <c r="E1061" s="33">
        <v>3.09</v>
      </c>
      <c r="F1061" s="33"/>
      <c r="G1061" s="32"/>
      <c r="H1061" s="34"/>
      <c r="I1061" s="35">
        <v>0.4</v>
      </c>
      <c r="J1061" s="42">
        <f t="shared" si="50"/>
        <v>1.236</v>
      </c>
      <c r="K1061" s="35">
        <v>1</v>
      </c>
      <c r="L1061" s="34">
        <f t="shared" si="51"/>
        <v>3.09</v>
      </c>
      <c r="M1061" s="32">
        <v>9</v>
      </c>
      <c r="N1061" s="34">
        <f t="shared" si="59"/>
        <v>1.8539999999999999</v>
      </c>
      <c r="O1061" s="63">
        <f t="shared" si="60"/>
        <v>24862140</v>
      </c>
      <c r="P1061" s="52">
        <v>2022</v>
      </c>
      <c r="Q1061" s="132" t="s">
        <v>624</v>
      </c>
      <c r="R1061" s="32" t="s">
        <v>629</v>
      </c>
    </row>
    <row r="1062" spans="1:18" s="133" customFormat="1" ht="25.5" x14ac:dyDescent="0.25">
      <c r="A1062" s="131"/>
      <c r="B1062" s="30" t="s">
        <v>627</v>
      </c>
      <c r="C1062" s="55">
        <v>28005</v>
      </c>
      <c r="D1062" s="80" t="s">
        <v>623</v>
      </c>
      <c r="E1062" s="33">
        <v>3.09</v>
      </c>
      <c r="F1062" s="33"/>
      <c r="G1062" s="32"/>
      <c r="H1062" s="34"/>
      <c r="I1062" s="35">
        <v>0.4</v>
      </c>
      <c r="J1062" s="42">
        <f t="shared" si="50"/>
        <v>1.236</v>
      </c>
      <c r="K1062" s="35">
        <v>1</v>
      </c>
      <c r="L1062" s="34">
        <f t="shared" si="51"/>
        <v>3.09</v>
      </c>
      <c r="M1062" s="32">
        <v>6</v>
      </c>
      <c r="N1062" s="34">
        <f t="shared" si="59"/>
        <v>1.8539999999999999</v>
      </c>
      <c r="O1062" s="63">
        <f t="shared" si="60"/>
        <v>16574759.999999998</v>
      </c>
      <c r="P1062" s="52">
        <v>2023</v>
      </c>
      <c r="Q1062" s="132" t="s">
        <v>624</v>
      </c>
      <c r="R1062" s="32" t="s">
        <v>39</v>
      </c>
    </row>
    <row r="1063" spans="1:18" s="133" customFormat="1" ht="25.5" x14ac:dyDescent="0.25">
      <c r="A1063" s="131"/>
      <c r="B1063" s="30" t="s">
        <v>627</v>
      </c>
      <c r="C1063" s="55">
        <v>28005</v>
      </c>
      <c r="D1063" s="80" t="s">
        <v>623</v>
      </c>
      <c r="E1063" s="33">
        <v>3.09</v>
      </c>
      <c r="F1063" s="33"/>
      <c r="G1063" s="32"/>
      <c r="H1063" s="34"/>
      <c r="I1063" s="35">
        <v>0.4</v>
      </c>
      <c r="J1063" s="42">
        <f t="shared" si="50"/>
        <v>1.236</v>
      </c>
      <c r="K1063" s="35">
        <v>1</v>
      </c>
      <c r="L1063" s="34">
        <f t="shared" si="51"/>
        <v>3.09</v>
      </c>
      <c r="M1063" s="32">
        <v>6</v>
      </c>
      <c r="N1063" s="34">
        <f t="shared" si="59"/>
        <v>1.8539999999999999</v>
      </c>
      <c r="O1063" s="63">
        <f>+N1063*M1063*1800000</f>
        <v>20023199.999999996</v>
      </c>
      <c r="P1063" s="52">
        <v>2023</v>
      </c>
      <c r="Q1063" s="132" t="s">
        <v>624</v>
      </c>
      <c r="R1063" s="32" t="s">
        <v>27</v>
      </c>
    </row>
    <row r="1064" spans="1:18" s="138" customFormat="1" ht="27" x14ac:dyDescent="0.25">
      <c r="A1064" s="134"/>
      <c r="B1064" s="43" t="s">
        <v>630</v>
      </c>
      <c r="C1064" s="57"/>
      <c r="D1064" s="81"/>
      <c r="E1064" s="46"/>
      <c r="F1064" s="46"/>
      <c r="G1064" s="47"/>
      <c r="H1064" s="45"/>
      <c r="I1064" s="49"/>
      <c r="J1064" s="50"/>
      <c r="K1064" s="41"/>
      <c r="L1064" s="40"/>
      <c r="M1064" s="47">
        <f>SUM(M1060:M1063)</f>
        <v>24</v>
      </c>
      <c r="N1064" s="40"/>
      <c r="O1064" s="135">
        <f>SUM(O1060:O1063)</f>
        <v>69264720</v>
      </c>
      <c r="P1064" s="136"/>
      <c r="Q1064" s="140"/>
      <c r="R1064" s="38"/>
    </row>
    <row r="1065" spans="1:18" s="83" customFormat="1" ht="25.5" x14ac:dyDescent="0.25">
      <c r="A1065" s="128">
        <v>205</v>
      </c>
      <c r="B1065" s="17" t="s">
        <v>631</v>
      </c>
      <c r="C1065" s="58">
        <v>30183</v>
      </c>
      <c r="D1065" s="79" t="s">
        <v>623</v>
      </c>
      <c r="E1065" s="20">
        <v>2.73</v>
      </c>
      <c r="F1065" s="20"/>
      <c r="G1065" s="19"/>
      <c r="H1065" s="21"/>
      <c r="I1065" s="22">
        <v>0.4</v>
      </c>
      <c r="J1065" s="23">
        <f t="shared" si="50"/>
        <v>1.0920000000000001</v>
      </c>
      <c r="K1065" s="29">
        <v>1</v>
      </c>
      <c r="L1065" s="28">
        <f t="shared" si="51"/>
        <v>2.73</v>
      </c>
      <c r="M1065" s="19">
        <v>3</v>
      </c>
      <c r="N1065" s="28">
        <f t="shared" si="59"/>
        <v>1.6379999999999999</v>
      </c>
      <c r="O1065" s="64">
        <f t="shared" si="60"/>
        <v>7321860</v>
      </c>
      <c r="P1065" s="53">
        <v>2022</v>
      </c>
      <c r="Q1065" s="129" t="s">
        <v>624</v>
      </c>
      <c r="R1065" s="24"/>
    </row>
    <row r="1066" spans="1:18" s="133" customFormat="1" ht="25.5" x14ac:dyDescent="0.25">
      <c r="A1066" s="131"/>
      <c r="B1066" s="30" t="s">
        <v>631</v>
      </c>
      <c r="C1066" s="55">
        <v>30183</v>
      </c>
      <c r="D1066" s="80" t="s">
        <v>623</v>
      </c>
      <c r="E1066" s="33">
        <v>2.91</v>
      </c>
      <c r="F1066" s="33"/>
      <c r="G1066" s="32"/>
      <c r="H1066" s="34"/>
      <c r="I1066" s="35">
        <v>0.4</v>
      </c>
      <c r="J1066" s="42">
        <f t="shared" si="50"/>
        <v>1.1640000000000001</v>
      </c>
      <c r="K1066" s="35">
        <v>1</v>
      </c>
      <c r="L1066" s="34">
        <f t="shared" si="51"/>
        <v>2.91</v>
      </c>
      <c r="M1066" s="32">
        <v>9</v>
      </c>
      <c r="N1066" s="34">
        <f t="shared" si="59"/>
        <v>1.746</v>
      </c>
      <c r="O1066" s="63">
        <f t="shared" si="60"/>
        <v>23413860</v>
      </c>
      <c r="P1066" s="53">
        <v>2022</v>
      </c>
      <c r="Q1066" s="132" t="s">
        <v>624</v>
      </c>
      <c r="R1066" s="32" t="s">
        <v>50</v>
      </c>
    </row>
    <row r="1067" spans="1:18" s="133" customFormat="1" ht="25.5" x14ac:dyDescent="0.25">
      <c r="A1067" s="131"/>
      <c r="B1067" s="30" t="s">
        <v>631</v>
      </c>
      <c r="C1067" s="55">
        <v>30183</v>
      </c>
      <c r="D1067" s="80" t="s">
        <v>623</v>
      </c>
      <c r="E1067" s="33">
        <v>2.91</v>
      </c>
      <c r="F1067" s="33"/>
      <c r="G1067" s="32"/>
      <c r="H1067" s="34"/>
      <c r="I1067" s="35">
        <v>0.4</v>
      </c>
      <c r="J1067" s="42">
        <f t="shared" si="50"/>
        <v>1.1640000000000001</v>
      </c>
      <c r="K1067" s="35">
        <v>1</v>
      </c>
      <c r="L1067" s="34">
        <f t="shared" si="51"/>
        <v>2.91</v>
      </c>
      <c r="M1067" s="32">
        <v>6</v>
      </c>
      <c r="N1067" s="34">
        <f t="shared" si="59"/>
        <v>1.746</v>
      </c>
      <c r="O1067" s="63">
        <f t="shared" si="60"/>
        <v>15609239.999999998</v>
      </c>
      <c r="P1067" s="52">
        <v>2023</v>
      </c>
      <c r="Q1067" s="132" t="s">
        <v>624</v>
      </c>
      <c r="R1067" s="32" t="s">
        <v>39</v>
      </c>
    </row>
    <row r="1068" spans="1:18" s="133" customFormat="1" ht="25.5" x14ac:dyDescent="0.25">
      <c r="A1068" s="131"/>
      <c r="B1068" s="30" t="s">
        <v>631</v>
      </c>
      <c r="C1068" s="55">
        <v>30183</v>
      </c>
      <c r="D1068" s="80" t="s">
        <v>623</v>
      </c>
      <c r="E1068" s="33">
        <v>2.91</v>
      </c>
      <c r="F1068" s="33"/>
      <c r="G1068" s="32"/>
      <c r="H1068" s="34"/>
      <c r="I1068" s="35">
        <v>0.4</v>
      </c>
      <c r="J1068" s="42">
        <f t="shared" si="50"/>
        <v>1.1640000000000001</v>
      </c>
      <c r="K1068" s="35">
        <v>1</v>
      </c>
      <c r="L1068" s="34">
        <f t="shared" si="51"/>
        <v>2.91</v>
      </c>
      <c r="M1068" s="32">
        <v>6</v>
      </c>
      <c r="N1068" s="34">
        <f t="shared" si="59"/>
        <v>1.746</v>
      </c>
      <c r="O1068" s="63">
        <f>+N1068*M1068*1800000</f>
        <v>18856800</v>
      </c>
      <c r="P1068" s="52">
        <v>2023</v>
      </c>
      <c r="Q1068" s="132" t="s">
        <v>624</v>
      </c>
      <c r="R1068" s="32" t="s">
        <v>27</v>
      </c>
    </row>
    <row r="1069" spans="1:18" s="138" customFormat="1" ht="27" x14ac:dyDescent="0.25">
      <c r="A1069" s="134"/>
      <c r="B1069" s="43" t="s">
        <v>632</v>
      </c>
      <c r="C1069" s="57"/>
      <c r="D1069" s="81"/>
      <c r="E1069" s="46"/>
      <c r="F1069" s="46"/>
      <c r="G1069" s="47"/>
      <c r="H1069" s="45"/>
      <c r="I1069" s="49"/>
      <c r="J1069" s="50"/>
      <c r="K1069" s="41"/>
      <c r="L1069" s="40"/>
      <c r="M1069" s="47">
        <f>SUM(M1065:M1068)</f>
        <v>24</v>
      </c>
      <c r="N1069" s="40"/>
      <c r="O1069" s="135">
        <f>SUM(O1065:O1068)</f>
        <v>65201760</v>
      </c>
      <c r="P1069" s="136"/>
      <c r="Q1069" s="140"/>
      <c r="R1069" s="38"/>
    </row>
    <row r="1070" spans="1:18" s="83" customFormat="1" ht="38.25" x14ac:dyDescent="0.25">
      <c r="A1070" s="128">
        <v>206</v>
      </c>
      <c r="B1070" s="17" t="s">
        <v>633</v>
      </c>
      <c r="C1070" s="58">
        <v>27355</v>
      </c>
      <c r="D1070" s="79" t="s">
        <v>623</v>
      </c>
      <c r="E1070" s="20">
        <v>2.73</v>
      </c>
      <c r="F1070" s="20"/>
      <c r="G1070" s="19"/>
      <c r="H1070" s="21"/>
      <c r="I1070" s="22">
        <v>0.5</v>
      </c>
      <c r="J1070" s="23">
        <f t="shared" si="50"/>
        <v>1.365</v>
      </c>
      <c r="K1070" s="29">
        <v>1</v>
      </c>
      <c r="L1070" s="28">
        <f t="shared" si="51"/>
        <v>2.73</v>
      </c>
      <c r="M1070" s="19">
        <v>3</v>
      </c>
      <c r="N1070" s="28">
        <f t="shared" si="59"/>
        <v>1.365</v>
      </c>
      <c r="O1070" s="64">
        <f t="shared" si="60"/>
        <v>6101550</v>
      </c>
      <c r="P1070" s="53">
        <v>2022</v>
      </c>
      <c r="Q1070" s="129" t="s">
        <v>624</v>
      </c>
      <c r="R1070" s="24" t="s">
        <v>625</v>
      </c>
    </row>
    <row r="1071" spans="1:18" s="133" customFormat="1" ht="51" x14ac:dyDescent="0.25">
      <c r="A1071" s="131"/>
      <c r="B1071" s="30" t="s">
        <v>633</v>
      </c>
      <c r="C1071" s="55">
        <v>27355</v>
      </c>
      <c r="D1071" s="80" t="s">
        <v>623</v>
      </c>
      <c r="E1071" s="33">
        <v>2.91</v>
      </c>
      <c r="F1071" s="33"/>
      <c r="G1071" s="32"/>
      <c r="H1071" s="34"/>
      <c r="I1071" s="35">
        <v>0.5</v>
      </c>
      <c r="J1071" s="42">
        <f t="shared" si="50"/>
        <v>1.4550000000000001</v>
      </c>
      <c r="K1071" s="35">
        <v>1</v>
      </c>
      <c r="L1071" s="34">
        <f t="shared" si="51"/>
        <v>2.91</v>
      </c>
      <c r="M1071" s="32">
        <v>8</v>
      </c>
      <c r="N1071" s="34">
        <f t="shared" si="59"/>
        <v>1.4550000000000001</v>
      </c>
      <c r="O1071" s="63">
        <f t="shared" si="60"/>
        <v>17343600</v>
      </c>
      <c r="P1071" s="53">
        <v>2022</v>
      </c>
      <c r="Q1071" s="132" t="s">
        <v>624</v>
      </c>
      <c r="R1071" s="32" t="s">
        <v>634</v>
      </c>
    </row>
    <row r="1072" spans="1:18" s="133" customFormat="1" x14ac:dyDescent="0.25">
      <c r="A1072" s="131"/>
      <c r="B1072" s="30" t="s">
        <v>633</v>
      </c>
      <c r="C1072" s="55">
        <v>27355</v>
      </c>
      <c r="D1072" s="80" t="s">
        <v>623</v>
      </c>
      <c r="E1072" s="33">
        <v>2.91</v>
      </c>
      <c r="F1072" s="33"/>
      <c r="G1072" s="32"/>
      <c r="H1072" s="34"/>
      <c r="I1072" s="35">
        <v>0.5</v>
      </c>
      <c r="J1072" s="42">
        <f t="shared" si="50"/>
        <v>1.4550000000000001</v>
      </c>
      <c r="K1072" s="35">
        <v>1</v>
      </c>
      <c r="L1072" s="34">
        <f t="shared" si="51"/>
        <v>2.91</v>
      </c>
      <c r="M1072" s="32">
        <v>6</v>
      </c>
      <c r="N1072" s="34">
        <f t="shared" si="59"/>
        <v>1.4550000000000001</v>
      </c>
      <c r="O1072" s="63">
        <f t="shared" si="60"/>
        <v>13007700</v>
      </c>
      <c r="P1072" s="52">
        <v>2023</v>
      </c>
      <c r="Q1072" s="132" t="s">
        <v>624</v>
      </c>
      <c r="R1072" s="32" t="s">
        <v>39</v>
      </c>
    </row>
    <row r="1073" spans="1:18" s="133" customFormat="1" x14ac:dyDescent="0.25">
      <c r="A1073" s="131"/>
      <c r="B1073" s="30" t="s">
        <v>633</v>
      </c>
      <c r="C1073" s="55">
        <v>27355</v>
      </c>
      <c r="D1073" s="80" t="s">
        <v>623</v>
      </c>
      <c r="E1073" s="33">
        <v>2.91</v>
      </c>
      <c r="F1073" s="33"/>
      <c r="G1073" s="32"/>
      <c r="H1073" s="34"/>
      <c r="I1073" s="35">
        <v>0.5</v>
      </c>
      <c r="J1073" s="42">
        <f t="shared" si="50"/>
        <v>1.4550000000000001</v>
      </c>
      <c r="K1073" s="35">
        <v>1</v>
      </c>
      <c r="L1073" s="34">
        <f t="shared" si="51"/>
        <v>2.91</v>
      </c>
      <c r="M1073" s="32">
        <v>6</v>
      </c>
      <c r="N1073" s="34">
        <f t="shared" si="59"/>
        <v>1.4550000000000001</v>
      </c>
      <c r="O1073" s="63">
        <f>+N1073*M1073*1800000</f>
        <v>15714000</v>
      </c>
      <c r="P1073" s="52">
        <v>2023</v>
      </c>
      <c r="Q1073" s="132" t="s">
        <v>624</v>
      </c>
      <c r="R1073" s="32" t="s">
        <v>27</v>
      </c>
    </row>
    <row r="1074" spans="1:18" s="138" customFormat="1" ht="27" x14ac:dyDescent="0.25">
      <c r="A1074" s="134"/>
      <c r="B1074" s="43" t="s">
        <v>635</v>
      </c>
      <c r="C1074" s="57"/>
      <c r="D1074" s="81"/>
      <c r="E1074" s="46"/>
      <c r="F1074" s="46"/>
      <c r="G1074" s="47"/>
      <c r="H1074" s="45"/>
      <c r="I1074" s="49"/>
      <c r="J1074" s="50"/>
      <c r="K1074" s="41"/>
      <c r="L1074" s="40"/>
      <c r="M1074" s="47">
        <f>SUM(M1070:M1073)</f>
        <v>23</v>
      </c>
      <c r="N1074" s="40"/>
      <c r="O1074" s="135">
        <f>SUM(O1070:O1073)</f>
        <v>52166850</v>
      </c>
      <c r="P1074" s="136"/>
      <c r="Q1074" s="140"/>
      <c r="R1074" s="38"/>
    </row>
    <row r="1075" spans="1:18" s="139" customFormat="1" x14ac:dyDescent="0.25">
      <c r="A1075" s="141">
        <v>207</v>
      </c>
      <c r="B1075" s="17" t="s">
        <v>636</v>
      </c>
      <c r="C1075" s="58">
        <v>27463</v>
      </c>
      <c r="D1075" s="79" t="s">
        <v>623</v>
      </c>
      <c r="E1075" s="20">
        <v>2.19</v>
      </c>
      <c r="F1075" s="20"/>
      <c r="G1075" s="19"/>
      <c r="H1075" s="21"/>
      <c r="I1075" s="22">
        <v>0.4</v>
      </c>
      <c r="J1075" s="23">
        <f t="shared" si="50"/>
        <v>0.876</v>
      </c>
      <c r="K1075" s="22">
        <v>1</v>
      </c>
      <c r="L1075" s="21">
        <f t="shared" si="51"/>
        <v>2.19</v>
      </c>
      <c r="M1075" s="19">
        <v>7</v>
      </c>
      <c r="N1075" s="21">
        <f t="shared" si="59"/>
        <v>1.3140000000000001</v>
      </c>
      <c r="O1075" s="66">
        <f t="shared" si="60"/>
        <v>13705020</v>
      </c>
      <c r="P1075" s="51">
        <v>2022</v>
      </c>
      <c r="Q1075" s="129" t="s">
        <v>624</v>
      </c>
      <c r="R1075" s="19"/>
    </row>
    <row r="1076" spans="1:18" s="133" customFormat="1" ht="25.5" x14ac:dyDescent="0.25">
      <c r="A1076" s="131"/>
      <c r="B1076" s="30" t="s">
        <v>636</v>
      </c>
      <c r="C1076" s="55">
        <v>27463</v>
      </c>
      <c r="D1076" s="80" t="s">
        <v>623</v>
      </c>
      <c r="E1076" s="33">
        <v>2.37</v>
      </c>
      <c r="F1076" s="33"/>
      <c r="G1076" s="32"/>
      <c r="H1076" s="34"/>
      <c r="I1076" s="35">
        <v>0.4</v>
      </c>
      <c r="J1076" s="42">
        <f t="shared" si="50"/>
        <v>0.94800000000000006</v>
      </c>
      <c r="K1076" s="35">
        <v>1</v>
      </c>
      <c r="L1076" s="34">
        <f t="shared" si="51"/>
        <v>2.37</v>
      </c>
      <c r="M1076" s="32">
        <v>5</v>
      </c>
      <c r="N1076" s="34">
        <f t="shared" si="59"/>
        <v>1.4220000000000002</v>
      </c>
      <c r="O1076" s="63">
        <f t="shared" si="60"/>
        <v>10593900.000000002</v>
      </c>
      <c r="P1076" s="51">
        <v>2022</v>
      </c>
      <c r="Q1076" s="132" t="s">
        <v>624</v>
      </c>
      <c r="R1076" s="32" t="s">
        <v>44</v>
      </c>
    </row>
    <row r="1077" spans="1:18" s="133" customFormat="1" x14ac:dyDescent="0.25">
      <c r="A1077" s="131"/>
      <c r="B1077" s="30" t="s">
        <v>636</v>
      </c>
      <c r="C1077" s="55">
        <v>27463</v>
      </c>
      <c r="D1077" s="80" t="s">
        <v>623</v>
      </c>
      <c r="E1077" s="33">
        <v>2.37</v>
      </c>
      <c r="F1077" s="33"/>
      <c r="G1077" s="32"/>
      <c r="H1077" s="34"/>
      <c r="I1077" s="35">
        <v>0.4</v>
      </c>
      <c r="J1077" s="42">
        <f t="shared" si="50"/>
        <v>0.94800000000000006</v>
      </c>
      <c r="K1077" s="35">
        <v>1</v>
      </c>
      <c r="L1077" s="34">
        <f t="shared" si="51"/>
        <v>2.37</v>
      </c>
      <c r="M1077" s="32">
        <v>6</v>
      </c>
      <c r="N1077" s="34">
        <f t="shared" si="59"/>
        <v>1.4220000000000002</v>
      </c>
      <c r="O1077" s="63">
        <f t="shared" si="60"/>
        <v>12712680</v>
      </c>
      <c r="P1077" s="52">
        <v>2023</v>
      </c>
      <c r="Q1077" s="132" t="s">
        <v>624</v>
      </c>
      <c r="R1077" s="32" t="s">
        <v>39</v>
      </c>
    </row>
    <row r="1078" spans="1:18" s="133" customFormat="1" x14ac:dyDescent="0.25">
      <c r="A1078" s="131"/>
      <c r="B1078" s="30" t="s">
        <v>636</v>
      </c>
      <c r="C1078" s="55">
        <v>27463</v>
      </c>
      <c r="D1078" s="80" t="s">
        <v>623</v>
      </c>
      <c r="E1078" s="33">
        <v>2.37</v>
      </c>
      <c r="F1078" s="33"/>
      <c r="G1078" s="32"/>
      <c r="H1078" s="34"/>
      <c r="I1078" s="35">
        <v>0.4</v>
      </c>
      <c r="J1078" s="42">
        <f t="shared" si="50"/>
        <v>0.94800000000000006</v>
      </c>
      <c r="K1078" s="35">
        <v>1</v>
      </c>
      <c r="L1078" s="34">
        <f t="shared" si="51"/>
        <v>2.37</v>
      </c>
      <c r="M1078" s="32">
        <v>6</v>
      </c>
      <c r="N1078" s="34">
        <f t="shared" si="59"/>
        <v>1.4220000000000002</v>
      </c>
      <c r="O1078" s="63">
        <f>+N1078*M1078*1800000</f>
        <v>15357600</v>
      </c>
      <c r="P1078" s="52">
        <v>2023</v>
      </c>
      <c r="Q1078" s="132" t="s">
        <v>624</v>
      </c>
      <c r="R1078" s="32" t="s">
        <v>27</v>
      </c>
    </row>
    <row r="1079" spans="1:18" s="143" customFormat="1" ht="27" x14ac:dyDescent="0.25">
      <c r="A1079" s="142"/>
      <c r="B1079" s="43" t="s">
        <v>637</v>
      </c>
      <c r="C1079" s="57"/>
      <c r="D1079" s="81"/>
      <c r="E1079" s="46"/>
      <c r="F1079" s="46"/>
      <c r="G1079" s="47"/>
      <c r="H1079" s="45"/>
      <c r="I1079" s="49"/>
      <c r="J1079" s="50"/>
      <c r="K1079" s="49"/>
      <c r="L1079" s="45"/>
      <c r="M1079" s="47">
        <f>SUM(M1075:M1078)</f>
        <v>24</v>
      </c>
      <c r="N1079" s="45"/>
      <c r="O1079" s="65">
        <f>SUM(O1075:O1078)</f>
        <v>52369200</v>
      </c>
      <c r="P1079" s="54"/>
      <c r="Q1079" s="140"/>
      <c r="R1079" s="47"/>
    </row>
    <row r="1080" spans="1:18" s="139" customFormat="1" x14ac:dyDescent="0.25">
      <c r="A1080" s="141">
        <v>208</v>
      </c>
      <c r="B1080" s="17" t="s">
        <v>638</v>
      </c>
      <c r="C1080" s="58">
        <v>30244</v>
      </c>
      <c r="D1080" s="79" t="s">
        <v>623</v>
      </c>
      <c r="E1080" s="20">
        <v>2.5499999999999998</v>
      </c>
      <c r="F1080" s="20"/>
      <c r="G1080" s="19"/>
      <c r="H1080" s="21"/>
      <c r="I1080" s="22">
        <v>0.4</v>
      </c>
      <c r="J1080" s="23">
        <f t="shared" si="50"/>
        <v>1.02</v>
      </c>
      <c r="K1080" s="22">
        <v>1</v>
      </c>
      <c r="L1080" s="21">
        <f t="shared" si="51"/>
        <v>2.5499999999999998</v>
      </c>
      <c r="M1080" s="19">
        <v>7</v>
      </c>
      <c r="N1080" s="21">
        <f t="shared" si="59"/>
        <v>1.5299999999999998</v>
      </c>
      <c r="O1080" s="66">
        <f t="shared" si="60"/>
        <v>15957899.999999998</v>
      </c>
      <c r="P1080" s="51">
        <v>2022</v>
      </c>
      <c r="Q1080" s="129" t="s">
        <v>624</v>
      </c>
      <c r="R1080" s="19"/>
    </row>
    <row r="1081" spans="1:18" s="133" customFormat="1" ht="25.5" x14ac:dyDescent="0.25">
      <c r="A1081" s="131"/>
      <c r="B1081" s="30" t="s">
        <v>638</v>
      </c>
      <c r="C1081" s="55">
        <v>30244</v>
      </c>
      <c r="D1081" s="80" t="s">
        <v>623</v>
      </c>
      <c r="E1081" s="33">
        <v>2.73</v>
      </c>
      <c r="F1081" s="33"/>
      <c r="G1081" s="32"/>
      <c r="H1081" s="34"/>
      <c r="I1081" s="35">
        <v>0.4</v>
      </c>
      <c r="J1081" s="42">
        <f t="shared" si="50"/>
        <v>1.0920000000000001</v>
      </c>
      <c r="K1081" s="35">
        <v>1</v>
      </c>
      <c r="L1081" s="34">
        <f t="shared" si="51"/>
        <v>2.73</v>
      </c>
      <c r="M1081" s="32">
        <v>5</v>
      </c>
      <c r="N1081" s="34">
        <f t="shared" si="59"/>
        <v>1.6379999999999999</v>
      </c>
      <c r="O1081" s="63">
        <f t="shared" si="60"/>
        <v>12203100</v>
      </c>
      <c r="P1081" s="51">
        <v>2022</v>
      </c>
      <c r="Q1081" s="132" t="s">
        <v>624</v>
      </c>
      <c r="R1081" s="32" t="s">
        <v>44</v>
      </c>
    </row>
    <row r="1082" spans="1:18" s="133" customFormat="1" x14ac:dyDescent="0.25">
      <c r="A1082" s="131"/>
      <c r="B1082" s="30" t="s">
        <v>638</v>
      </c>
      <c r="C1082" s="55">
        <v>30244</v>
      </c>
      <c r="D1082" s="80" t="s">
        <v>623</v>
      </c>
      <c r="E1082" s="33">
        <v>2.73</v>
      </c>
      <c r="F1082" s="33"/>
      <c r="G1082" s="32"/>
      <c r="H1082" s="34"/>
      <c r="I1082" s="35">
        <v>0.4</v>
      </c>
      <c r="J1082" s="42">
        <f t="shared" si="50"/>
        <v>1.0920000000000001</v>
      </c>
      <c r="K1082" s="35">
        <v>1</v>
      </c>
      <c r="L1082" s="34">
        <f t="shared" si="51"/>
        <v>2.73</v>
      </c>
      <c r="M1082" s="32">
        <v>6</v>
      </c>
      <c r="N1082" s="34">
        <f t="shared" si="59"/>
        <v>1.6379999999999999</v>
      </c>
      <c r="O1082" s="63">
        <f t="shared" si="60"/>
        <v>14643720</v>
      </c>
      <c r="P1082" s="52">
        <v>2023</v>
      </c>
      <c r="Q1082" s="132" t="s">
        <v>624</v>
      </c>
      <c r="R1082" s="32" t="s">
        <v>39</v>
      </c>
    </row>
    <row r="1083" spans="1:18" s="133" customFormat="1" x14ac:dyDescent="0.25">
      <c r="A1083" s="131"/>
      <c r="B1083" s="30" t="s">
        <v>638</v>
      </c>
      <c r="C1083" s="55">
        <v>30244</v>
      </c>
      <c r="D1083" s="80" t="s">
        <v>623</v>
      </c>
      <c r="E1083" s="33">
        <v>2.73</v>
      </c>
      <c r="F1083" s="33"/>
      <c r="G1083" s="32"/>
      <c r="H1083" s="34"/>
      <c r="I1083" s="35">
        <v>0.4</v>
      </c>
      <c r="J1083" s="42">
        <f t="shared" si="50"/>
        <v>1.0920000000000001</v>
      </c>
      <c r="K1083" s="35">
        <v>1</v>
      </c>
      <c r="L1083" s="34">
        <f t="shared" si="51"/>
        <v>2.73</v>
      </c>
      <c r="M1083" s="32">
        <v>6</v>
      </c>
      <c r="N1083" s="34">
        <f t="shared" si="59"/>
        <v>1.6379999999999999</v>
      </c>
      <c r="O1083" s="63">
        <f>+N1083*M1083*1800000</f>
        <v>17690400</v>
      </c>
      <c r="P1083" s="52">
        <v>2023</v>
      </c>
      <c r="Q1083" s="132" t="s">
        <v>624</v>
      </c>
      <c r="R1083" s="32" t="s">
        <v>27</v>
      </c>
    </row>
    <row r="1084" spans="1:18" s="143" customFormat="1" ht="27" x14ac:dyDescent="0.25">
      <c r="A1084" s="142"/>
      <c r="B1084" s="43" t="s">
        <v>639</v>
      </c>
      <c r="C1084" s="57"/>
      <c r="D1084" s="81"/>
      <c r="E1084" s="46"/>
      <c r="F1084" s="46"/>
      <c r="G1084" s="47"/>
      <c r="H1084" s="45"/>
      <c r="I1084" s="49"/>
      <c r="J1084" s="50"/>
      <c r="K1084" s="49"/>
      <c r="L1084" s="45"/>
      <c r="M1084" s="47">
        <f>SUM(M1080:M1083)</f>
        <v>24</v>
      </c>
      <c r="N1084" s="45"/>
      <c r="O1084" s="65">
        <f>SUM(O1080:O1083)</f>
        <v>60495120</v>
      </c>
      <c r="P1084" s="54"/>
      <c r="Q1084" s="140"/>
      <c r="R1084" s="47"/>
    </row>
    <row r="1085" spans="1:18" s="139" customFormat="1" ht="38.25" x14ac:dyDescent="0.25">
      <c r="A1085" s="141">
        <v>209</v>
      </c>
      <c r="B1085" s="17" t="s">
        <v>640</v>
      </c>
      <c r="C1085" s="58">
        <v>26060</v>
      </c>
      <c r="D1085" s="79" t="s">
        <v>623</v>
      </c>
      <c r="E1085" s="20">
        <v>2.73</v>
      </c>
      <c r="F1085" s="20"/>
      <c r="G1085" s="19"/>
      <c r="H1085" s="21"/>
      <c r="I1085" s="22">
        <v>0.5</v>
      </c>
      <c r="J1085" s="23">
        <f t="shared" si="50"/>
        <v>1.365</v>
      </c>
      <c r="K1085" s="22">
        <v>1</v>
      </c>
      <c r="L1085" s="21">
        <f t="shared" si="51"/>
        <v>2.73</v>
      </c>
      <c r="M1085" s="19">
        <v>7</v>
      </c>
      <c r="N1085" s="21">
        <f t="shared" si="59"/>
        <v>1.365</v>
      </c>
      <c r="O1085" s="66">
        <f t="shared" si="60"/>
        <v>14236950</v>
      </c>
      <c r="P1085" s="51">
        <v>2022</v>
      </c>
      <c r="Q1085" s="129" t="s">
        <v>624</v>
      </c>
      <c r="R1085" s="19" t="s">
        <v>641</v>
      </c>
    </row>
    <row r="1086" spans="1:18" s="133" customFormat="1" ht="38.25" x14ac:dyDescent="0.25">
      <c r="A1086" s="131"/>
      <c r="B1086" s="30" t="s">
        <v>640</v>
      </c>
      <c r="C1086" s="55">
        <v>26060</v>
      </c>
      <c r="D1086" s="80" t="s">
        <v>623</v>
      </c>
      <c r="E1086" s="33">
        <v>2.91</v>
      </c>
      <c r="F1086" s="33"/>
      <c r="G1086" s="32"/>
      <c r="H1086" s="34"/>
      <c r="I1086" s="35">
        <v>0.5</v>
      </c>
      <c r="J1086" s="42">
        <f t="shared" si="50"/>
        <v>1.4550000000000001</v>
      </c>
      <c r="K1086" s="35">
        <v>1</v>
      </c>
      <c r="L1086" s="34">
        <f t="shared" si="51"/>
        <v>2.91</v>
      </c>
      <c r="M1086" s="32">
        <v>5</v>
      </c>
      <c r="N1086" s="34">
        <f t="shared" si="59"/>
        <v>1.4550000000000001</v>
      </c>
      <c r="O1086" s="63">
        <f t="shared" si="60"/>
        <v>10839750</v>
      </c>
      <c r="P1086" s="52">
        <v>2022</v>
      </c>
      <c r="Q1086" s="132" t="s">
        <v>624</v>
      </c>
      <c r="R1086" s="32" t="s">
        <v>642</v>
      </c>
    </row>
    <row r="1087" spans="1:18" s="133" customFormat="1" x14ac:dyDescent="0.25">
      <c r="A1087" s="131"/>
      <c r="B1087" s="30" t="s">
        <v>640</v>
      </c>
      <c r="C1087" s="55">
        <v>26060</v>
      </c>
      <c r="D1087" s="80" t="s">
        <v>623</v>
      </c>
      <c r="E1087" s="33">
        <v>2.91</v>
      </c>
      <c r="F1087" s="33"/>
      <c r="G1087" s="32"/>
      <c r="H1087" s="34"/>
      <c r="I1087" s="35">
        <v>0.5</v>
      </c>
      <c r="J1087" s="42">
        <f t="shared" si="50"/>
        <v>1.4550000000000001</v>
      </c>
      <c r="K1087" s="35">
        <v>1</v>
      </c>
      <c r="L1087" s="34">
        <f t="shared" si="51"/>
        <v>2.91</v>
      </c>
      <c r="M1087" s="32">
        <v>6</v>
      </c>
      <c r="N1087" s="34">
        <f t="shared" si="59"/>
        <v>1.4550000000000001</v>
      </c>
      <c r="O1087" s="63">
        <f t="shared" si="60"/>
        <v>13007700</v>
      </c>
      <c r="P1087" s="52">
        <v>2023</v>
      </c>
      <c r="Q1087" s="132" t="s">
        <v>624</v>
      </c>
      <c r="R1087" s="32" t="s">
        <v>39</v>
      </c>
    </row>
    <row r="1088" spans="1:18" s="133" customFormat="1" x14ac:dyDescent="0.25">
      <c r="A1088" s="131"/>
      <c r="B1088" s="30" t="s">
        <v>640</v>
      </c>
      <c r="C1088" s="55">
        <v>26060</v>
      </c>
      <c r="D1088" s="80" t="s">
        <v>623</v>
      </c>
      <c r="E1088" s="33">
        <v>2.91</v>
      </c>
      <c r="F1088" s="33"/>
      <c r="G1088" s="32"/>
      <c r="H1088" s="34"/>
      <c r="I1088" s="35">
        <v>0.5</v>
      </c>
      <c r="J1088" s="42">
        <f t="shared" si="50"/>
        <v>1.4550000000000001</v>
      </c>
      <c r="K1088" s="35">
        <v>1</v>
      </c>
      <c r="L1088" s="34">
        <f t="shared" si="51"/>
        <v>2.91</v>
      </c>
      <c r="M1088" s="32">
        <v>6</v>
      </c>
      <c r="N1088" s="34">
        <f t="shared" si="59"/>
        <v>1.4550000000000001</v>
      </c>
      <c r="O1088" s="63">
        <f>+N1088*M1088*1800000</f>
        <v>15714000</v>
      </c>
      <c r="P1088" s="52">
        <v>2023</v>
      </c>
      <c r="Q1088" s="132" t="s">
        <v>624</v>
      </c>
      <c r="R1088" s="32" t="s">
        <v>27</v>
      </c>
    </row>
    <row r="1089" spans="1:18" s="143" customFormat="1" ht="27" x14ac:dyDescent="0.25">
      <c r="A1089" s="142"/>
      <c r="B1089" s="43" t="s">
        <v>643</v>
      </c>
      <c r="C1089" s="57"/>
      <c r="D1089" s="81"/>
      <c r="E1089" s="46"/>
      <c r="F1089" s="46"/>
      <c r="G1089" s="47"/>
      <c r="H1089" s="45"/>
      <c r="I1089" s="49"/>
      <c r="J1089" s="50"/>
      <c r="K1089" s="49"/>
      <c r="L1089" s="45"/>
      <c r="M1089" s="47">
        <f>SUM(M1085:M1088)</f>
        <v>24</v>
      </c>
      <c r="N1089" s="45"/>
      <c r="O1089" s="65">
        <f>SUM(O1085:O1088)</f>
        <v>53798400</v>
      </c>
      <c r="P1089" s="54"/>
      <c r="Q1089" s="140"/>
      <c r="R1089" s="47"/>
    </row>
    <row r="1090" spans="1:18" s="139" customFormat="1" ht="25.5" x14ac:dyDescent="0.25">
      <c r="A1090" s="141">
        <v>210</v>
      </c>
      <c r="B1090" s="17" t="s">
        <v>578</v>
      </c>
      <c r="C1090" s="58">
        <v>31798</v>
      </c>
      <c r="D1090" s="79" t="s">
        <v>623</v>
      </c>
      <c r="E1090" s="20">
        <v>2.5499999999999998</v>
      </c>
      <c r="F1090" s="20"/>
      <c r="G1090" s="19"/>
      <c r="H1090" s="21"/>
      <c r="I1090" s="22">
        <v>0.4</v>
      </c>
      <c r="J1090" s="23">
        <f t="shared" si="50"/>
        <v>1.02</v>
      </c>
      <c r="K1090" s="22">
        <v>1</v>
      </c>
      <c r="L1090" s="21">
        <f t="shared" si="51"/>
        <v>2.5499999999999998</v>
      </c>
      <c r="M1090" s="19">
        <v>12</v>
      </c>
      <c r="N1090" s="21">
        <f t="shared" si="59"/>
        <v>1.5299999999999998</v>
      </c>
      <c r="O1090" s="66">
        <f t="shared" si="60"/>
        <v>27356400</v>
      </c>
      <c r="P1090" s="51">
        <v>2022</v>
      </c>
      <c r="Q1090" s="129" t="s">
        <v>624</v>
      </c>
      <c r="R1090" s="19"/>
    </row>
    <row r="1091" spans="1:18" s="139" customFormat="1" ht="25.5" x14ac:dyDescent="0.25">
      <c r="A1091" s="141"/>
      <c r="B1091" s="17" t="s">
        <v>578</v>
      </c>
      <c r="C1091" s="58">
        <v>31798</v>
      </c>
      <c r="D1091" s="79" t="s">
        <v>623</v>
      </c>
      <c r="E1091" s="20">
        <v>2.5499999999999998</v>
      </c>
      <c r="F1091" s="20"/>
      <c r="G1091" s="19"/>
      <c r="H1091" s="21"/>
      <c r="I1091" s="22">
        <v>0.4</v>
      </c>
      <c r="J1091" s="23">
        <f t="shared" si="50"/>
        <v>1.02</v>
      </c>
      <c r="K1091" s="22">
        <v>1</v>
      </c>
      <c r="L1091" s="21">
        <f t="shared" si="51"/>
        <v>2.5499999999999998</v>
      </c>
      <c r="M1091" s="19">
        <v>6</v>
      </c>
      <c r="N1091" s="21">
        <f t="shared" si="59"/>
        <v>1.5299999999999998</v>
      </c>
      <c r="O1091" s="66">
        <f t="shared" si="60"/>
        <v>13678200</v>
      </c>
      <c r="P1091" s="51">
        <v>2023</v>
      </c>
      <c r="Q1091" s="129" t="s">
        <v>624</v>
      </c>
      <c r="R1091" s="19" t="s">
        <v>39</v>
      </c>
    </row>
    <row r="1092" spans="1:18" s="139" customFormat="1" ht="25.5" x14ac:dyDescent="0.25">
      <c r="A1092" s="141"/>
      <c r="B1092" s="17" t="s">
        <v>578</v>
      </c>
      <c r="C1092" s="58">
        <v>31798</v>
      </c>
      <c r="D1092" s="79" t="s">
        <v>623</v>
      </c>
      <c r="E1092" s="20">
        <v>2.5499999999999998</v>
      </c>
      <c r="F1092" s="20"/>
      <c r="G1092" s="19"/>
      <c r="H1092" s="21"/>
      <c r="I1092" s="22">
        <v>0.4</v>
      </c>
      <c r="J1092" s="23">
        <f t="shared" si="50"/>
        <v>1.02</v>
      </c>
      <c r="K1092" s="22">
        <v>1</v>
      </c>
      <c r="L1092" s="21">
        <f t="shared" si="51"/>
        <v>2.5499999999999998</v>
      </c>
      <c r="M1092" s="19">
        <v>2</v>
      </c>
      <c r="N1092" s="21">
        <f t="shared" si="59"/>
        <v>1.5299999999999998</v>
      </c>
      <c r="O1092" s="66">
        <f>+N1092*M1092*1800000</f>
        <v>5507999.9999999991</v>
      </c>
      <c r="P1092" s="51">
        <v>2023</v>
      </c>
      <c r="Q1092" s="129" t="s">
        <v>624</v>
      </c>
      <c r="R1092" s="19" t="s">
        <v>60</v>
      </c>
    </row>
    <row r="1093" spans="1:18" s="139" customFormat="1" ht="25.5" x14ac:dyDescent="0.25">
      <c r="A1093" s="141"/>
      <c r="B1093" s="17" t="s">
        <v>578</v>
      </c>
      <c r="C1093" s="58">
        <v>31798</v>
      </c>
      <c r="D1093" s="79" t="s">
        <v>623</v>
      </c>
      <c r="E1093" s="20">
        <v>2.73</v>
      </c>
      <c r="F1093" s="20"/>
      <c r="G1093" s="19"/>
      <c r="H1093" s="21"/>
      <c r="I1093" s="22">
        <v>0.4</v>
      </c>
      <c r="J1093" s="23">
        <f t="shared" si="50"/>
        <v>1.0920000000000001</v>
      </c>
      <c r="K1093" s="22">
        <v>1</v>
      </c>
      <c r="L1093" s="21">
        <f t="shared" si="51"/>
        <v>2.73</v>
      </c>
      <c r="M1093" s="19">
        <v>4</v>
      </c>
      <c r="N1093" s="21">
        <f t="shared" si="59"/>
        <v>1.6379999999999999</v>
      </c>
      <c r="O1093" s="66">
        <f>+N1093*M1093*1800000</f>
        <v>11793600</v>
      </c>
      <c r="P1093" s="51">
        <v>2023</v>
      </c>
      <c r="Q1093" s="129" t="s">
        <v>624</v>
      </c>
      <c r="R1093" s="19" t="s">
        <v>61</v>
      </c>
    </row>
    <row r="1094" spans="1:18" s="143" customFormat="1" ht="27" x14ac:dyDescent="0.25">
      <c r="A1094" s="142"/>
      <c r="B1094" s="43" t="s">
        <v>580</v>
      </c>
      <c r="C1094" s="57"/>
      <c r="D1094" s="81"/>
      <c r="E1094" s="46"/>
      <c r="F1094" s="46"/>
      <c r="G1094" s="47"/>
      <c r="H1094" s="45"/>
      <c r="I1094" s="49"/>
      <c r="J1094" s="50"/>
      <c r="K1094" s="49"/>
      <c r="L1094" s="45"/>
      <c r="M1094" s="47">
        <f>SUM(M1090:M1093)</f>
        <v>24</v>
      </c>
      <c r="N1094" s="45"/>
      <c r="O1094" s="65">
        <f>SUM(O1090:O1093)</f>
        <v>58336200</v>
      </c>
      <c r="P1094" s="54"/>
      <c r="Q1094" s="140"/>
      <c r="R1094" s="47"/>
    </row>
    <row r="1095" spans="1:18" s="139" customFormat="1" ht="38.25" x14ac:dyDescent="0.25">
      <c r="A1095" s="141">
        <v>211</v>
      </c>
      <c r="B1095" s="17" t="s">
        <v>644</v>
      </c>
      <c r="C1095" s="58">
        <v>29739</v>
      </c>
      <c r="D1095" s="79" t="s">
        <v>623</v>
      </c>
      <c r="E1095" s="20">
        <v>2.73</v>
      </c>
      <c r="F1095" s="20"/>
      <c r="G1095" s="19"/>
      <c r="H1095" s="21"/>
      <c r="I1095" s="22">
        <v>0.6</v>
      </c>
      <c r="J1095" s="23">
        <f t="shared" si="50"/>
        <v>1.6379999999999999</v>
      </c>
      <c r="K1095" s="22">
        <v>1</v>
      </c>
      <c r="L1095" s="21">
        <f t="shared" si="51"/>
        <v>2.73</v>
      </c>
      <c r="M1095" s="19">
        <v>12</v>
      </c>
      <c r="N1095" s="21">
        <f t="shared" si="59"/>
        <v>1.0920000000000001</v>
      </c>
      <c r="O1095" s="66">
        <f>+N1095*M1095*1490000</f>
        <v>19524960</v>
      </c>
      <c r="P1095" s="51">
        <v>2022</v>
      </c>
      <c r="Q1095" s="129" t="s">
        <v>624</v>
      </c>
      <c r="R1095" s="19" t="s">
        <v>797</v>
      </c>
    </row>
    <row r="1096" spans="1:18" s="139" customFormat="1" ht="25.5" x14ac:dyDescent="0.25">
      <c r="A1096" s="141"/>
      <c r="B1096" s="17" t="s">
        <v>644</v>
      </c>
      <c r="C1096" s="58">
        <v>29739</v>
      </c>
      <c r="D1096" s="79" t="s">
        <v>623</v>
      </c>
      <c r="E1096" s="20">
        <v>2.73</v>
      </c>
      <c r="F1096" s="20"/>
      <c r="G1096" s="19"/>
      <c r="H1096" s="21"/>
      <c r="I1096" s="22">
        <v>0.6</v>
      </c>
      <c r="J1096" s="23">
        <f t="shared" si="50"/>
        <v>1.6379999999999999</v>
      </c>
      <c r="K1096" s="22">
        <v>1</v>
      </c>
      <c r="L1096" s="21">
        <f t="shared" si="51"/>
        <v>2.73</v>
      </c>
      <c r="M1096" s="19">
        <v>1</v>
      </c>
      <c r="N1096" s="21">
        <f t="shared" si="59"/>
        <v>1.0920000000000001</v>
      </c>
      <c r="O1096" s="66">
        <f t="shared" ref="O1096" si="64">+N1096*M1096*1490000</f>
        <v>1627080.0000000002</v>
      </c>
      <c r="P1096" s="51">
        <v>2023</v>
      </c>
      <c r="Q1096" s="129" t="s">
        <v>624</v>
      </c>
      <c r="R1096" s="32" t="s">
        <v>78</v>
      </c>
    </row>
    <row r="1097" spans="1:18" s="139" customFormat="1" ht="38.25" x14ac:dyDescent="0.25">
      <c r="A1097" s="141"/>
      <c r="B1097" s="17" t="s">
        <v>644</v>
      </c>
      <c r="C1097" s="58">
        <v>29739</v>
      </c>
      <c r="D1097" s="79" t="s">
        <v>623</v>
      </c>
      <c r="E1097" s="20">
        <v>2.91</v>
      </c>
      <c r="F1097" s="20"/>
      <c r="G1097" s="19"/>
      <c r="H1097" s="21"/>
      <c r="I1097" s="22">
        <v>0.6</v>
      </c>
      <c r="J1097" s="23">
        <f t="shared" si="50"/>
        <v>1.746</v>
      </c>
      <c r="K1097" s="22">
        <v>1</v>
      </c>
      <c r="L1097" s="21">
        <f t="shared" si="51"/>
        <v>2.91</v>
      </c>
      <c r="M1097" s="19">
        <v>5</v>
      </c>
      <c r="N1097" s="21">
        <f t="shared" si="59"/>
        <v>1.1640000000000001</v>
      </c>
      <c r="O1097" s="66">
        <f>+N1097*M1097*1490000</f>
        <v>8671800</v>
      </c>
      <c r="P1097" s="51">
        <v>2023</v>
      </c>
      <c r="Q1097" s="129" t="s">
        <v>624</v>
      </c>
      <c r="R1097" s="32" t="s">
        <v>645</v>
      </c>
    </row>
    <row r="1098" spans="1:18" s="139" customFormat="1" ht="25.5" x14ac:dyDescent="0.25">
      <c r="A1098" s="141"/>
      <c r="B1098" s="17" t="s">
        <v>644</v>
      </c>
      <c r="C1098" s="58">
        <v>29739</v>
      </c>
      <c r="D1098" s="79" t="s">
        <v>623</v>
      </c>
      <c r="E1098" s="20">
        <v>2.91</v>
      </c>
      <c r="F1098" s="20"/>
      <c r="G1098" s="19"/>
      <c r="H1098" s="21"/>
      <c r="I1098" s="22">
        <v>0.6</v>
      </c>
      <c r="J1098" s="23">
        <f t="shared" si="50"/>
        <v>1.746</v>
      </c>
      <c r="K1098" s="22">
        <v>1</v>
      </c>
      <c r="L1098" s="21">
        <f t="shared" si="51"/>
        <v>2.91</v>
      </c>
      <c r="M1098" s="19">
        <v>6</v>
      </c>
      <c r="N1098" s="21">
        <f t="shared" si="59"/>
        <v>1.1640000000000001</v>
      </c>
      <c r="O1098" s="66">
        <f>+N1098*M1098*1800000</f>
        <v>12571200.000000002</v>
      </c>
      <c r="P1098" s="51">
        <v>2023</v>
      </c>
      <c r="Q1098" s="129" t="s">
        <v>624</v>
      </c>
      <c r="R1098" s="32" t="s">
        <v>27</v>
      </c>
    </row>
    <row r="1099" spans="1:18" s="143" customFormat="1" ht="40.5" x14ac:dyDescent="0.25">
      <c r="A1099" s="142"/>
      <c r="B1099" s="43" t="s">
        <v>646</v>
      </c>
      <c r="C1099" s="57"/>
      <c r="D1099" s="81"/>
      <c r="E1099" s="46"/>
      <c r="F1099" s="46"/>
      <c r="G1099" s="47"/>
      <c r="H1099" s="45"/>
      <c r="I1099" s="49"/>
      <c r="J1099" s="50"/>
      <c r="K1099" s="49"/>
      <c r="L1099" s="45"/>
      <c r="M1099" s="47">
        <f>SUM(M1095:M1098)</f>
        <v>24</v>
      </c>
      <c r="N1099" s="45"/>
      <c r="O1099" s="65">
        <f>SUM(O1095:O1098)</f>
        <v>42395040</v>
      </c>
      <c r="P1099" s="54"/>
      <c r="Q1099" s="140"/>
      <c r="R1099" s="47"/>
    </row>
    <row r="1100" spans="1:18" s="133" customFormat="1" ht="25.5" x14ac:dyDescent="0.25">
      <c r="A1100" s="148">
        <v>212</v>
      </c>
      <c r="B1100" s="30" t="s">
        <v>647</v>
      </c>
      <c r="C1100" s="31">
        <v>32300</v>
      </c>
      <c r="D1100" s="34" t="s">
        <v>590</v>
      </c>
      <c r="E1100" s="33">
        <v>3</v>
      </c>
      <c r="F1100" s="33">
        <v>0.4</v>
      </c>
      <c r="G1100" s="32"/>
      <c r="H1100" s="34"/>
      <c r="I1100" s="35">
        <v>0.4</v>
      </c>
      <c r="J1100" s="42">
        <f t="shared" si="50"/>
        <v>1.36</v>
      </c>
      <c r="K1100" s="35">
        <v>1</v>
      </c>
      <c r="L1100" s="34">
        <f t="shared" si="51"/>
        <v>3.4</v>
      </c>
      <c r="M1100" s="32">
        <v>7</v>
      </c>
      <c r="N1100" s="34">
        <f t="shared" ref="N1100" si="65">+L1100-J1100</f>
        <v>2.04</v>
      </c>
      <c r="O1100" s="63">
        <f t="shared" si="60"/>
        <v>21277200</v>
      </c>
      <c r="P1100" s="52">
        <v>2022</v>
      </c>
      <c r="Q1100" s="132" t="s">
        <v>66</v>
      </c>
      <c r="R1100" s="32" t="s">
        <v>648</v>
      </c>
    </row>
    <row r="1101" spans="1:18" s="138" customFormat="1" ht="27" x14ac:dyDescent="0.25">
      <c r="A1101" s="149"/>
      <c r="B1101" s="43" t="s">
        <v>649</v>
      </c>
      <c r="C1101" s="44"/>
      <c r="D1101" s="47"/>
      <c r="E1101" s="46"/>
      <c r="F1101" s="46"/>
      <c r="G1101" s="47"/>
      <c r="H1101" s="45"/>
      <c r="I1101" s="49"/>
      <c r="J1101" s="50"/>
      <c r="K1101" s="41"/>
      <c r="L1101" s="40"/>
      <c r="M1101" s="47">
        <f>SUM(M1100)</f>
        <v>7</v>
      </c>
      <c r="N1101" s="40"/>
      <c r="O1101" s="135">
        <f>SUM(O1100)</f>
        <v>21277200</v>
      </c>
      <c r="P1101" s="136"/>
      <c r="Q1101" s="140"/>
      <c r="R1101" s="38"/>
    </row>
    <row r="1102" spans="1:18" s="133" customFormat="1" ht="38.25" x14ac:dyDescent="0.25">
      <c r="A1102" s="131">
        <v>213</v>
      </c>
      <c r="B1102" s="30" t="s">
        <v>650</v>
      </c>
      <c r="C1102" s="31">
        <v>32397</v>
      </c>
      <c r="D1102" s="32" t="s">
        <v>24</v>
      </c>
      <c r="E1102" s="33">
        <v>2.46</v>
      </c>
      <c r="F1102" s="33"/>
      <c r="G1102" s="32"/>
      <c r="H1102" s="34"/>
      <c r="I1102" s="35">
        <v>0.4</v>
      </c>
      <c r="J1102" s="42">
        <f>I1102*(E1102+F1102+H1102)</f>
        <v>0.98399999999999999</v>
      </c>
      <c r="K1102" s="35">
        <v>1</v>
      </c>
      <c r="L1102" s="34">
        <f>K1102*(E1102+F1102+H1102)</f>
        <v>2.46</v>
      </c>
      <c r="M1102" s="32">
        <v>6</v>
      </c>
      <c r="N1102" s="34">
        <f>+L1102-J1102</f>
        <v>1.476</v>
      </c>
      <c r="O1102" s="63">
        <f>+N1102*M1102*1490000</f>
        <v>13195440</v>
      </c>
      <c r="P1102" s="52">
        <v>2022</v>
      </c>
      <c r="Q1102" s="132" t="s">
        <v>66</v>
      </c>
      <c r="R1102" s="32" t="s">
        <v>765</v>
      </c>
    </row>
    <row r="1103" spans="1:18" s="138" customFormat="1" ht="27" x14ac:dyDescent="0.25">
      <c r="A1103" s="149"/>
      <c r="B1103" s="43" t="s">
        <v>651</v>
      </c>
      <c r="C1103" s="44"/>
      <c r="D1103" s="47"/>
      <c r="E1103" s="46"/>
      <c r="F1103" s="46"/>
      <c r="G1103" s="47"/>
      <c r="H1103" s="45"/>
      <c r="I1103" s="49"/>
      <c r="J1103" s="50"/>
      <c r="K1103" s="41"/>
      <c r="L1103" s="40"/>
      <c r="M1103" s="47">
        <f>SUM(M1102)</f>
        <v>6</v>
      </c>
      <c r="N1103" s="40"/>
      <c r="O1103" s="135">
        <f>SUM(O1102)</f>
        <v>13195440</v>
      </c>
      <c r="P1103" s="136"/>
      <c r="Q1103" s="140"/>
      <c r="R1103" s="38"/>
    </row>
    <row r="1104" spans="1:18" s="133" customFormat="1" ht="25.5" x14ac:dyDescent="0.25">
      <c r="A1104" s="148">
        <v>214</v>
      </c>
      <c r="B1104" s="30" t="s">
        <v>476</v>
      </c>
      <c r="C1104" s="31">
        <v>31531</v>
      </c>
      <c r="D1104" s="34" t="s">
        <v>102</v>
      </c>
      <c r="E1104" s="33">
        <v>3.33</v>
      </c>
      <c r="F1104" s="33">
        <v>0.4</v>
      </c>
      <c r="G1104" s="32"/>
      <c r="H1104" s="34"/>
      <c r="I1104" s="35">
        <v>0.4</v>
      </c>
      <c r="J1104" s="42">
        <f>I1104*(E1104+F1104+H1104)</f>
        <v>1.492</v>
      </c>
      <c r="K1104" s="35">
        <v>1</v>
      </c>
      <c r="L1104" s="34">
        <f>K1104*(E1104+F1104+H1104)</f>
        <v>3.73</v>
      </c>
      <c r="M1104" s="32">
        <v>4</v>
      </c>
      <c r="N1104" s="34">
        <f>+L1104-J1104</f>
        <v>2.238</v>
      </c>
      <c r="O1104" s="63">
        <f>+N1104*M1104*1490000</f>
        <v>13338480</v>
      </c>
      <c r="P1104" s="52">
        <v>2022</v>
      </c>
      <c r="Q1104" s="132" t="s">
        <v>307</v>
      </c>
      <c r="R1104" s="32" t="s">
        <v>652</v>
      </c>
    </row>
    <row r="1105" spans="1:18" s="138" customFormat="1" ht="27" x14ac:dyDescent="0.25">
      <c r="A1105" s="149"/>
      <c r="B1105" s="43" t="s">
        <v>478</v>
      </c>
      <c r="C1105" s="44"/>
      <c r="D1105" s="47"/>
      <c r="E1105" s="46"/>
      <c r="F1105" s="46"/>
      <c r="G1105" s="47"/>
      <c r="H1105" s="45"/>
      <c r="I1105" s="49"/>
      <c r="J1105" s="50"/>
      <c r="K1105" s="41"/>
      <c r="L1105" s="40"/>
      <c r="M1105" s="47">
        <f>SUM(M1104)</f>
        <v>4</v>
      </c>
      <c r="N1105" s="40"/>
      <c r="O1105" s="135">
        <f>SUM(O1104)</f>
        <v>13338480</v>
      </c>
      <c r="P1105" s="136"/>
      <c r="Q1105" s="140"/>
      <c r="R1105" s="38"/>
    </row>
    <row r="1106" spans="1:18" s="133" customFormat="1" ht="38.25" x14ac:dyDescent="0.25">
      <c r="A1106" s="148">
        <v>215</v>
      </c>
      <c r="B1106" s="30" t="s">
        <v>653</v>
      </c>
      <c r="C1106" s="31">
        <v>33551</v>
      </c>
      <c r="D1106" s="52" t="s">
        <v>24</v>
      </c>
      <c r="E1106" s="33">
        <v>2.46</v>
      </c>
      <c r="F1106" s="33"/>
      <c r="G1106" s="32"/>
      <c r="H1106" s="34"/>
      <c r="I1106" s="35">
        <v>0.4</v>
      </c>
      <c r="J1106" s="42">
        <f>I1106*(E1106+F1106+H1106)</f>
        <v>0.98399999999999999</v>
      </c>
      <c r="K1106" s="35">
        <v>1</v>
      </c>
      <c r="L1106" s="34">
        <f>K1106*(E1106+F1106+H1106)</f>
        <v>2.46</v>
      </c>
      <c r="M1106" s="32">
        <v>2</v>
      </c>
      <c r="N1106" s="34">
        <f>+L1106-J1106</f>
        <v>1.476</v>
      </c>
      <c r="O1106" s="63">
        <f>+N1106*M1106*1490000</f>
        <v>4398480</v>
      </c>
      <c r="P1106" s="52">
        <v>2022</v>
      </c>
      <c r="Q1106" s="132" t="s">
        <v>773</v>
      </c>
      <c r="R1106" s="32" t="s">
        <v>654</v>
      </c>
    </row>
    <row r="1107" spans="1:18" s="138" customFormat="1" ht="27" x14ac:dyDescent="0.25">
      <c r="A1107" s="149"/>
      <c r="B1107" s="43" t="s">
        <v>655</v>
      </c>
      <c r="C1107" s="44"/>
      <c r="D1107" s="47"/>
      <c r="E1107" s="46"/>
      <c r="F1107" s="46"/>
      <c r="G1107" s="47"/>
      <c r="H1107" s="45"/>
      <c r="I1107" s="49"/>
      <c r="J1107" s="50"/>
      <c r="K1107" s="41"/>
      <c r="L1107" s="40"/>
      <c r="M1107" s="47">
        <f>SUM(M1106)</f>
        <v>2</v>
      </c>
      <c r="N1107" s="40"/>
      <c r="O1107" s="135">
        <f>SUM(O1106)</f>
        <v>4398480</v>
      </c>
      <c r="P1107" s="136"/>
      <c r="Q1107" s="140"/>
      <c r="R1107" s="38"/>
    </row>
    <row r="1108" spans="1:18" s="133" customFormat="1" ht="25.5" x14ac:dyDescent="0.25">
      <c r="A1108" s="148">
        <v>216</v>
      </c>
      <c r="B1108" s="30" t="s">
        <v>656</v>
      </c>
      <c r="C1108" s="31">
        <v>32505</v>
      </c>
      <c r="D1108" s="32" t="s">
        <v>64</v>
      </c>
      <c r="E1108" s="33">
        <v>3</v>
      </c>
      <c r="F1108" s="33"/>
      <c r="G1108" s="32"/>
      <c r="H1108" s="34"/>
      <c r="I1108" s="35">
        <v>0.5</v>
      </c>
      <c r="J1108" s="42">
        <f>I1108*(E1108+F1108+H1108)</f>
        <v>1.5</v>
      </c>
      <c r="K1108" s="35">
        <v>1</v>
      </c>
      <c r="L1108" s="34">
        <f>K1108*(E1108+F1108+H1108)</f>
        <v>3</v>
      </c>
      <c r="M1108" s="32">
        <v>9</v>
      </c>
      <c r="N1108" s="34">
        <f>+L1108-J1108</f>
        <v>1.5</v>
      </c>
      <c r="O1108" s="63">
        <f>+N1108*M1108*1490000</f>
        <v>20115000</v>
      </c>
      <c r="P1108" s="52">
        <v>2022</v>
      </c>
      <c r="Q1108" s="132" t="s">
        <v>271</v>
      </c>
      <c r="R1108" s="32" t="s">
        <v>657</v>
      </c>
    </row>
    <row r="1109" spans="1:18" s="138" customFormat="1" ht="27" x14ac:dyDescent="0.25">
      <c r="A1109" s="149"/>
      <c r="B1109" s="43" t="s">
        <v>658</v>
      </c>
      <c r="C1109" s="44"/>
      <c r="D1109" s="47"/>
      <c r="E1109" s="46"/>
      <c r="F1109" s="46"/>
      <c r="G1109" s="47"/>
      <c r="H1109" s="45"/>
      <c r="I1109" s="49"/>
      <c r="J1109" s="50"/>
      <c r="K1109" s="41"/>
      <c r="L1109" s="40"/>
      <c r="M1109" s="47">
        <f>SUM(M1108)</f>
        <v>9</v>
      </c>
      <c r="N1109" s="40"/>
      <c r="O1109" s="135">
        <f>SUM(O1108)</f>
        <v>20115000</v>
      </c>
      <c r="P1109" s="136"/>
      <c r="Q1109" s="140"/>
      <c r="R1109" s="38"/>
    </row>
    <row r="1110" spans="1:18" s="133" customFormat="1" ht="25.5" x14ac:dyDescent="0.25">
      <c r="A1110" s="148">
        <v>217</v>
      </c>
      <c r="B1110" s="30" t="s">
        <v>442</v>
      </c>
      <c r="C1110" s="31">
        <v>29649</v>
      </c>
      <c r="D1110" s="34" t="s">
        <v>102</v>
      </c>
      <c r="E1110" s="33">
        <v>3.66</v>
      </c>
      <c r="F1110" s="33">
        <v>0.4</v>
      </c>
      <c r="G1110" s="32"/>
      <c r="H1110" s="34"/>
      <c r="I1110" s="35">
        <v>0.4</v>
      </c>
      <c r="J1110" s="42">
        <f>I1110*(E1110+F1110+H1110)</f>
        <v>1.6240000000000003</v>
      </c>
      <c r="K1110" s="35">
        <v>1</v>
      </c>
      <c r="L1110" s="34">
        <f>K1110*(E1110+F1110+H1110)</f>
        <v>4.0600000000000005</v>
      </c>
      <c r="M1110" s="32">
        <v>5</v>
      </c>
      <c r="N1110" s="34">
        <f>+L1110-J1110</f>
        <v>2.4359999999999999</v>
      </c>
      <c r="O1110" s="63">
        <f>+N1110*M1110*1490000</f>
        <v>18148200</v>
      </c>
      <c r="P1110" s="52">
        <v>2022</v>
      </c>
      <c r="Q1110" s="132" t="s">
        <v>85</v>
      </c>
      <c r="R1110" s="32" t="s">
        <v>659</v>
      </c>
    </row>
    <row r="1111" spans="1:18" s="138" customFormat="1" ht="27" x14ac:dyDescent="0.25">
      <c r="A1111" s="149"/>
      <c r="B1111" s="43" t="s">
        <v>445</v>
      </c>
      <c r="C1111" s="44"/>
      <c r="D1111" s="47"/>
      <c r="E1111" s="46"/>
      <c r="F1111" s="46"/>
      <c r="G1111" s="47"/>
      <c r="H1111" s="45"/>
      <c r="I1111" s="49"/>
      <c r="J1111" s="50"/>
      <c r="K1111" s="41"/>
      <c r="L1111" s="40"/>
      <c r="M1111" s="47">
        <f>SUM(M1110)</f>
        <v>5</v>
      </c>
      <c r="N1111" s="40"/>
      <c r="O1111" s="135">
        <f>SUM(O1110)</f>
        <v>18148200</v>
      </c>
      <c r="P1111" s="136"/>
      <c r="Q1111" s="140"/>
      <c r="R1111" s="38"/>
    </row>
    <row r="1112" spans="1:18" s="133" customFormat="1" ht="25.5" x14ac:dyDescent="0.25">
      <c r="A1112" s="148">
        <v>218</v>
      </c>
      <c r="B1112" s="30" t="s">
        <v>660</v>
      </c>
      <c r="C1112" s="31">
        <v>32801</v>
      </c>
      <c r="D1112" s="32" t="s">
        <v>102</v>
      </c>
      <c r="E1112" s="33">
        <v>3</v>
      </c>
      <c r="F1112" s="33">
        <v>0.5</v>
      </c>
      <c r="G1112" s="32"/>
      <c r="H1112" s="34"/>
      <c r="I1112" s="35">
        <v>0.5</v>
      </c>
      <c r="J1112" s="42">
        <f>I1112*(E1112+F1112+H1112)</f>
        <v>1.75</v>
      </c>
      <c r="K1112" s="35">
        <v>1</v>
      </c>
      <c r="L1112" s="34">
        <f>K1112*(E1112+F1112+H1112)</f>
        <v>3.5</v>
      </c>
      <c r="M1112" s="32">
        <v>1</v>
      </c>
      <c r="N1112" s="34">
        <f>+L1112-J1112</f>
        <v>1.75</v>
      </c>
      <c r="O1112" s="63">
        <f>+N1112*M1112*1490000</f>
        <v>2607500</v>
      </c>
      <c r="P1112" s="52">
        <v>2022</v>
      </c>
      <c r="Q1112" s="132" t="s">
        <v>271</v>
      </c>
      <c r="R1112" s="32" t="s">
        <v>661</v>
      </c>
    </row>
    <row r="1113" spans="1:18" s="138" customFormat="1" ht="27" x14ac:dyDescent="0.25">
      <c r="A1113" s="149"/>
      <c r="B1113" s="43" t="s">
        <v>662</v>
      </c>
      <c r="C1113" s="44"/>
      <c r="D1113" s="47"/>
      <c r="E1113" s="46"/>
      <c r="F1113" s="46"/>
      <c r="G1113" s="47"/>
      <c r="H1113" s="45"/>
      <c r="I1113" s="49"/>
      <c r="J1113" s="50"/>
      <c r="K1113" s="41"/>
      <c r="L1113" s="40"/>
      <c r="M1113" s="47">
        <f>SUM(M1112)</f>
        <v>1</v>
      </c>
      <c r="N1113" s="40"/>
      <c r="O1113" s="135">
        <f>SUM(O1112)</f>
        <v>2607500</v>
      </c>
      <c r="P1113" s="136"/>
      <c r="Q1113" s="140"/>
      <c r="R1113" s="38"/>
    </row>
    <row r="1114" spans="1:18" s="10" customFormat="1" ht="24.75" customHeight="1" x14ac:dyDescent="0.25">
      <c r="A1114" s="188" t="s">
        <v>663</v>
      </c>
      <c r="B1114" s="189"/>
      <c r="C1114" s="82"/>
      <c r="D1114" s="82"/>
      <c r="E1114" s="82"/>
      <c r="F1114" s="82"/>
      <c r="G1114" s="82"/>
      <c r="H1114" s="82"/>
      <c r="I1114" s="82"/>
      <c r="J1114" s="150"/>
      <c r="K1114" s="82"/>
      <c r="L1114" s="151"/>
      <c r="M1114" s="82"/>
      <c r="N1114" s="82"/>
      <c r="O1114" s="152">
        <f>SUM(O1113,O1111,O1109,O1107,O1105,O1103,O1101,O1099,O1094,O1089,O1084,O1079,O1074,O1069,O1064,O1059,O1053,O1048,O1043,O1038,O1033,O1028,O1024,O1019,O1015,O1010,O1004,O999,O994,O988,O983,O978,O972,O968,O963,O958,O953,O948,O943,O937,O932,O927,O922,O918,O912,O907,O901,O896,O891,O886,O881,O877,O873,O868,O862,O857,O852,O847,O842,O835,O831,O826,O820,O815,O809,O803,O798,O795,O791,O786,O781,O777,O771,O765,O760,O756,O751,O748,O743,O737,O732,O726,O721,O716,O710,O705,O702,O696,O690,O684,O679,O671,O664,O658,O653,O648,O643,O639,O634,O628,O622,O616,O611,O606,O602,O597,O590,O584,O578,O573,O568,O563,O558,O553,O549,O544,O538,O532,O526,O520,O515,O509,O503,O498,O494,O489,O484,O479,O474,O470,O464,O458,O453,O448,O444,O440,O435,O430,O426,O421,O416,O411,O404,O399,O394,O389,O385,O380,O376,O372,O366,O360,O354,O349,O344,O339,O334,O328,O322,O316,O311,O305,O300,O296,O292,O287,O283,O277,O272,O267,O261,O256,O252,O246,O240,O232,O228,O223,O218,O213,O210,O205,O199,O193,O188,O182,O177,O171,O166,O161,O156,O150,O145,O141,O136,O130,O127,O122,O114,O109,O103,O98,O93,O87,O82,O77,O71,O67,O62,O57,O52,O45,O40,O35,O29,O24,O19,O14)</f>
        <v>13210425986</v>
      </c>
      <c r="P1114" s="153"/>
      <c r="Q1114" s="154"/>
      <c r="R1114" s="82"/>
    </row>
    <row r="1115" spans="1:18" s="83" customFormat="1" x14ac:dyDescent="0.25">
      <c r="J1115" s="155"/>
      <c r="L1115" s="156"/>
      <c r="O1115" s="121"/>
      <c r="P1115" s="157"/>
    </row>
    <row r="1116" spans="1:18" s="83" customFormat="1" ht="25.5" customHeight="1" x14ac:dyDescent="0.25">
      <c r="B1116" s="174" t="s">
        <v>778</v>
      </c>
      <c r="C1116" s="170"/>
      <c r="D1116" s="170"/>
      <c r="E1116" s="172"/>
      <c r="G1116" s="176" t="s">
        <v>779</v>
      </c>
      <c r="H1116" s="172"/>
      <c r="I1116" s="172"/>
      <c r="J1116" s="175"/>
      <c r="K1116" s="172"/>
      <c r="L1116" s="172"/>
      <c r="M1116" s="173"/>
      <c r="N1116" s="173"/>
      <c r="O1116" s="170" t="s">
        <v>664</v>
      </c>
      <c r="P1116" s="171"/>
      <c r="Q1116" s="172"/>
      <c r="R1116" s="172"/>
    </row>
    <row r="1117" spans="1:18" s="83" customFormat="1" x14ac:dyDescent="0.25">
      <c r="J1117" s="155"/>
      <c r="L1117" s="156"/>
      <c r="O1117" s="121"/>
      <c r="P1117" s="157"/>
    </row>
    <row r="1118" spans="1:18" s="83" customFormat="1" x14ac:dyDescent="0.25">
      <c r="J1118" s="155"/>
      <c r="L1118" s="156"/>
      <c r="O1118" s="121"/>
      <c r="P1118" s="157"/>
    </row>
    <row r="1119" spans="1:18" s="83" customFormat="1" x14ac:dyDescent="0.25">
      <c r="J1119" s="155"/>
      <c r="L1119" s="156"/>
      <c r="O1119" s="121"/>
      <c r="P1119" s="157"/>
    </row>
    <row r="1120" spans="1:18" s="83" customFormat="1" x14ac:dyDescent="0.25">
      <c r="A1120" s="116"/>
      <c r="B1120" s="116"/>
      <c r="C1120" s="116"/>
      <c r="D1120" s="116"/>
      <c r="E1120" s="116"/>
      <c r="F1120" s="116"/>
      <c r="G1120" s="116"/>
      <c r="H1120" s="116"/>
      <c r="I1120" s="116"/>
      <c r="J1120" s="117"/>
      <c r="K1120" s="1"/>
      <c r="L1120" s="118"/>
      <c r="M1120" s="1"/>
      <c r="N1120" s="1"/>
      <c r="O1120" s="119"/>
      <c r="P1120" s="120"/>
      <c r="Q1120" s="116"/>
      <c r="R1120" s="1"/>
    </row>
    <row r="1122" spans="1:18" s="83" customFormat="1" x14ac:dyDescent="0.25">
      <c r="A1122" s="116"/>
      <c r="B1122" s="116"/>
      <c r="C1122" s="116"/>
      <c r="D1122" s="116"/>
      <c r="E1122" s="116"/>
      <c r="F1122" s="116"/>
      <c r="G1122" s="116"/>
      <c r="H1122" s="116"/>
      <c r="I1122" s="116"/>
      <c r="J1122" s="117"/>
      <c r="K1122" s="1"/>
      <c r="L1122" s="118"/>
      <c r="M1122" s="1"/>
      <c r="N1122" s="1"/>
      <c r="O1122" s="119"/>
      <c r="P1122" s="120"/>
      <c r="Q1122" s="116"/>
      <c r="R1122" s="1"/>
    </row>
    <row r="1123" spans="1:18" s="83" customFormat="1" x14ac:dyDescent="0.25">
      <c r="A1123" s="116"/>
      <c r="B1123" s="116"/>
      <c r="C1123" s="116"/>
      <c r="D1123" s="116"/>
      <c r="E1123" s="116"/>
      <c r="F1123" s="116"/>
      <c r="G1123" s="116"/>
      <c r="H1123" s="116"/>
      <c r="I1123" s="116"/>
      <c r="J1123" s="117"/>
      <c r="K1123" s="1"/>
      <c r="L1123" s="118"/>
      <c r="M1123" s="1"/>
      <c r="N1123" s="1"/>
      <c r="O1123" s="119"/>
      <c r="P1123" s="120"/>
      <c r="Q1123" s="116"/>
      <c r="R1123" s="1"/>
    </row>
  </sheetData>
  <autoFilter ref="A9:R1114"/>
  <mergeCells count="14">
    <mergeCell ref="A1114:B1114"/>
    <mergeCell ref="Q7:Q8"/>
    <mergeCell ref="R7:R8"/>
    <mergeCell ref="P7:P8"/>
    <mergeCell ref="I7:J7"/>
    <mergeCell ref="K7:L7"/>
    <mergeCell ref="M7:M8"/>
    <mergeCell ref="N7:N8"/>
    <mergeCell ref="O7:O8"/>
    <mergeCell ref="G7:H7"/>
    <mergeCell ref="C7:C8"/>
    <mergeCell ref="D7:D8"/>
    <mergeCell ref="E7:E8"/>
    <mergeCell ref="F7:F8"/>
  </mergeCells>
  <pageMargins left="0.43307086614173229" right="0" top="0.74803149606299213" bottom="0.74803149606299213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38"/>
  <sheetViews>
    <sheetView topLeftCell="A534" zoomScale="120" zoomScaleNormal="120" workbookViewId="0">
      <selection activeCell="V590" sqref="V590"/>
    </sheetView>
  </sheetViews>
  <sheetFormatPr defaultColWidth="9.140625" defaultRowHeight="12.75" x14ac:dyDescent="0.25"/>
  <cols>
    <col min="1" max="1" width="3.7109375" style="116" customWidth="1"/>
    <col min="2" max="2" width="13.42578125" style="116" customWidth="1"/>
    <col min="3" max="3" width="10.140625" style="116" customWidth="1"/>
    <col min="4" max="4" width="10.42578125" style="116" customWidth="1"/>
    <col min="5" max="5" width="5.7109375" style="116" customWidth="1"/>
    <col min="6" max="6" width="5.28515625" style="116" customWidth="1"/>
    <col min="7" max="7" width="5.140625" style="116" customWidth="1"/>
    <col min="8" max="8" width="5.85546875" style="116" customWidth="1"/>
    <col min="9" max="9" width="5.42578125" style="116" customWidth="1"/>
    <col min="10" max="10" width="6.140625" style="117" customWidth="1"/>
    <col min="11" max="11" width="5.5703125" style="1" customWidth="1"/>
    <col min="12" max="12" width="6.42578125" style="118" customWidth="1"/>
    <col min="13" max="13" width="5.7109375" style="1" customWidth="1"/>
    <col min="14" max="14" width="6.7109375" style="1" customWidth="1"/>
    <col min="15" max="15" width="15.7109375" style="119" customWidth="1"/>
    <col min="16" max="16" width="9.7109375" style="120" customWidth="1"/>
    <col min="17" max="17" width="14" style="116" customWidth="1"/>
    <col min="18" max="18" width="26.5703125" style="1" customWidth="1"/>
    <col min="19" max="21" width="9.140625" style="83" customWidth="1"/>
    <col min="22" max="22" width="22.28515625" style="83" customWidth="1"/>
    <col min="23" max="27" width="9.140625" style="83"/>
    <col min="28" max="16384" width="9.140625" style="116"/>
  </cols>
  <sheetData>
    <row r="1" spans="1:27" ht="15" x14ac:dyDescent="0.25">
      <c r="A1" s="163" t="s">
        <v>0</v>
      </c>
      <c r="B1" s="164"/>
      <c r="C1" s="165"/>
      <c r="D1" s="165"/>
      <c r="E1" s="165"/>
      <c r="F1" s="165"/>
      <c r="Q1" s="115"/>
    </row>
    <row r="2" spans="1:27" s="11" customFormat="1" ht="14.25" x14ac:dyDescent="0.25">
      <c r="A2" s="166" t="s">
        <v>1</v>
      </c>
      <c r="B2" s="167"/>
      <c r="C2" s="168"/>
      <c r="D2" s="168"/>
      <c r="E2" s="168"/>
      <c r="F2" s="168"/>
      <c r="J2" s="123"/>
      <c r="K2" s="2"/>
      <c r="L2" s="124"/>
      <c r="M2" s="2"/>
      <c r="N2" s="2"/>
      <c r="O2" s="6"/>
      <c r="P2" s="125"/>
      <c r="Q2" s="122"/>
      <c r="R2" s="2"/>
      <c r="S2" s="10"/>
      <c r="T2" s="10"/>
      <c r="U2" s="10"/>
      <c r="V2" s="10"/>
      <c r="W2" s="10"/>
      <c r="X2" s="10"/>
      <c r="Y2" s="10"/>
      <c r="Z2" s="10"/>
      <c r="AA2" s="10"/>
    </row>
    <row r="3" spans="1:27" s="11" customFormat="1" x14ac:dyDescent="0.25">
      <c r="J3" s="123"/>
      <c r="K3" s="2"/>
      <c r="L3" s="124"/>
      <c r="M3" s="2"/>
      <c r="N3" s="2"/>
      <c r="O3" s="6"/>
      <c r="P3" s="125"/>
      <c r="R3" s="2"/>
      <c r="S3" s="10"/>
      <c r="T3" s="10"/>
      <c r="U3" s="10"/>
      <c r="V3" s="10"/>
      <c r="W3" s="10"/>
      <c r="X3" s="10"/>
      <c r="Y3" s="10"/>
      <c r="Z3" s="10"/>
      <c r="AA3" s="10"/>
    </row>
    <row r="4" spans="1:27" ht="21.75" customHeight="1" x14ac:dyDescent="0.25">
      <c r="A4" s="4" t="s">
        <v>780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69"/>
      <c r="Q4" s="3"/>
      <c r="R4" s="3"/>
    </row>
    <row r="5" spans="1:27" ht="21.75" customHeight="1" x14ac:dyDescent="0.25">
      <c r="A5" s="5" t="s">
        <v>777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69"/>
      <c r="Q5" s="3"/>
      <c r="R5" s="3"/>
    </row>
    <row r="6" spans="1:27" ht="15" x14ac:dyDescent="0.25">
      <c r="R6" s="9" t="s">
        <v>88</v>
      </c>
    </row>
    <row r="7" spans="1:27" s="11" customFormat="1" ht="47.25" customHeight="1" x14ac:dyDescent="0.25">
      <c r="A7" s="158" t="s">
        <v>3</v>
      </c>
      <c r="B7" s="158" t="s">
        <v>4</v>
      </c>
      <c r="C7" s="200" t="s">
        <v>5</v>
      </c>
      <c r="D7" s="200" t="s">
        <v>6</v>
      </c>
      <c r="E7" s="200" t="s">
        <v>7</v>
      </c>
      <c r="F7" s="200" t="s">
        <v>8</v>
      </c>
      <c r="G7" s="194" t="s">
        <v>9</v>
      </c>
      <c r="H7" s="195"/>
      <c r="I7" s="194" t="s">
        <v>10</v>
      </c>
      <c r="J7" s="195"/>
      <c r="K7" s="196" t="s">
        <v>11</v>
      </c>
      <c r="L7" s="197"/>
      <c r="M7" s="192" t="s">
        <v>12</v>
      </c>
      <c r="N7" s="192" t="s">
        <v>13</v>
      </c>
      <c r="O7" s="198" t="s">
        <v>14</v>
      </c>
      <c r="P7" s="190" t="s">
        <v>15</v>
      </c>
      <c r="Q7" s="190" t="s">
        <v>16</v>
      </c>
      <c r="R7" s="192" t="s">
        <v>17</v>
      </c>
      <c r="S7" s="10"/>
      <c r="T7" s="10"/>
      <c r="U7" s="10"/>
      <c r="V7" s="10"/>
      <c r="W7" s="10"/>
      <c r="X7" s="10"/>
      <c r="Y7" s="10"/>
      <c r="Z7" s="10"/>
      <c r="AA7" s="10"/>
    </row>
    <row r="8" spans="1:27" ht="24.75" customHeight="1" x14ac:dyDescent="0.25">
      <c r="A8" s="159"/>
      <c r="B8" s="159"/>
      <c r="C8" s="201"/>
      <c r="D8" s="201"/>
      <c r="E8" s="201"/>
      <c r="F8" s="201"/>
      <c r="G8" s="12" t="s">
        <v>18</v>
      </c>
      <c r="H8" s="12" t="s">
        <v>19</v>
      </c>
      <c r="I8" s="126" t="s">
        <v>18</v>
      </c>
      <c r="J8" s="13" t="s">
        <v>20</v>
      </c>
      <c r="K8" s="8" t="s">
        <v>18</v>
      </c>
      <c r="L8" s="7" t="s">
        <v>19</v>
      </c>
      <c r="M8" s="193"/>
      <c r="N8" s="193"/>
      <c r="O8" s="199"/>
      <c r="P8" s="191"/>
      <c r="Q8" s="191"/>
      <c r="R8" s="193"/>
    </row>
    <row r="9" spans="1:27" s="83" customFormat="1" ht="24.75" customHeight="1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27">
        <v>9</v>
      </c>
      <c r="J9" s="127">
        <v>10</v>
      </c>
      <c r="K9" s="127">
        <v>11</v>
      </c>
      <c r="L9" s="127">
        <v>12</v>
      </c>
      <c r="M9" s="14">
        <v>13</v>
      </c>
      <c r="N9" s="14" t="s">
        <v>21</v>
      </c>
      <c r="O9" s="15" t="s">
        <v>22</v>
      </c>
      <c r="P9" s="16">
        <v>16</v>
      </c>
      <c r="Q9" s="14">
        <v>17</v>
      </c>
      <c r="R9" s="14">
        <v>18</v>
      </c>
    </row>
    <row r="10" spans="1:27" s="83" customFormat="1" ht="25.5" x14ac:dyDescent="0.25">
      <c r="A10" s="128">
        <v>1</v>
      </c>
      <c r="B10" s="17" t="s">
        <v>89</v>
      </c>
      <c r="C10" s="18">
        <v>24289</v>
      </c>
      <c r="D10" s="19" t="s">
        <v>90</v>
      </c>
      <c r="E10" s="20">
        <v>6.1</v>
      </c>
      <c r="F10" s="20">
        <v>0.8</v>
      </c>
      <c r="G10" s="19"/>
      <c r="H10" s="21"/>
      <c r="I10" s="22">
        <v>0.4</v>
      </c>
      <c r="J10" s="23">
        <f>I10*(E10+F10+H10)</f>
        <v>2.76</v>
      </c>
      <c r="K10" s="29">
        <v>1</v>
      </c>
      <c r="L10" s="28">
        <f>K10*(E10+F10+H10)</f>
        <v>6.8999999999999995</v>
      </c>
      <c r="M10" s="24">
        <v>12</v>
      </c>
      <c r="N10" s="28">
        <f>+L10-J10</f>
        <v>4.1399999999999997</v>
      </c>
      <c r="O10" s="64">
        <f>+N10*M10*1490000</f>
        <v>74023199.999999985</v>
      </c>
      <c r="P10" s="53">
        <v>2022</v>
      </c>
      <c r="Q10" s="129" t="s">
        <v>91</v>
      </c>
      <c r="R10" s="24"/>
    </row>
    <row r="11" spans="1:27" s="138" customFormat="1" ht="27" x14ac:dyDescent="0.25">
      <c r="A11" s="134"/>
      <c r="B11" s="36" t="s">
        <v>94</v>
      </c>
      <c r="C11" s="37"/>
      <c r="D11" s="38"/>
      <c r="E11" s="39"/>
      <c r="F11" s="39"/>
      <c r="G11" s="38"/>
      <c r="H11" s="40"/>
      <c r="I11" s="41"/>
      <c r="J11" s="71"/>
      <c r="K11" s="41"/>
      <c r="L11" s="40"/>
      <c r="M11" s="38">
        <f>SUM(M10:M10)</f>
        <v>12</v>
      </c>
      <c r="N11" s="40"/>
      <c r="O11" s="135">
        <f>SUM(O10:O10)</f>
        <v>74023199.999999985</v>
      </c>
      <c r="P11" s="136"/>
      <c r="Q11" s="137"/>
      <c r="R11" s="38"/>
    </row>
    <row r="12" spans="1:27" s="83" customFormat="1" ht="25.5" x14ac:dyDescent="0.25">
      <c r="A12" s="128">
        <v>2</v>
      </c>
      <c r="B12" s="17" t="s">
        <v>95</v>
      </c>
      <c r="C12" s="18">
        <v>24390</v>
      </c>
      <c r="D12" s="19" t="s">
        <v>90</v>
      </c>
      <c r="E12" s="20">
        <v>5.76</v>
      </c>
      <c r="F12" s="20">
        <v>0.6</v>
      </c>
      <c r="G12" s="19"/>
      <c r="H12" s="21"/>
      <c r="I12" s="22">
        <v>0.4</v>
      </c>
      <c r="J12" s="23">
        <f>I12*(E12+F12+H12)</f>
        <v>2.544</v>
      </c>
      <c r="K12" s="29">
        <v>1</v>
      </c>
      <c r="L12" s="28">
        <f>K12*(E12+F12+H12)</f>
        <v>6.3599999999999994</v>
      </c>
      <c r="M12" s="24">
        <v>12</v>
      </c>
      <c r="N12" s="28">
        <f>+L12-J12</f>
        <v>3.8159999999999994</v>
      </c>
      <c r="O12" s="64">
        <f>+N12*M12*1490000</f>
        <v>68230079.999999985</v>
      </c>
      <c r="P12" s="53">
        <v>2022</v>
      </c>
      <c r="Q12" s="129" t="s">
        <v>91</v>
      </c>
      <c r="R12" s="24"/>
    </row>
    <row r="13" spans="1:27" s="138" customFormat="1" ht="27" x14ac:dyDescent="0.25">
      <c r="A13" s="134"/>
      <c r="B13" s="36" t="s">
        <v>96</v>
      </c>
      <c r="C13" s="37"/>
      <c r="D13" s="38"/>
      <c r="E13" s="39"/>
      <c r="F13" s="39"/>
      <c r="G13" s="38"/>
      <c r="H13" s="40"/>
      <c r="I13" s="41"/>
      <c r="J13" s="71"/>
      <c r="K13" s="41"/>
      <c r="L13" s="40"/>
      <c r="M13" s="38">
        <f>SUM(M12:M12)</f>
        <v>12</v>
      </c>
      <c r="N13" s="38"/>
      <c r="O13" s="135">
        <f>SUM(O12:O12)</f>
        <v>68230079.999999985</v>
      </c>
      <c r="P13" s="136"/>
      <c r="Q13" s="137"/>
      <c r="R13" s="38"/>
    </row>
    <row r="14" spans="1:27" s="133" customFormat="1" ht="38.25" x14ac:dyDescent="0.25">
      <c r="A14" s="131">
        <v>3</v>
      </c>
      <c r="B14" s="30" t="s">
        <v>97</v>
      </c>
      <c r="C14" s="31">
        <v>27172</v>
      </c>
      <c r="D14" s="34" t="s">
        <v>90</v>
      </c>
      <c r="E14" s="33">
        <f>4.74+0.34</f>
        <v>5.08</v>
      </c>
      <c r="F14" s="33">
        <v>0.5</v>
      </c>
      <c r="G14" s="32"/>
      <c r="H14" s="34"/>
      <c r="I14" s="35">
        <v>0.6</v>
      </c>
      <c r="J14" s="42">
        <f t="shared" ref="J14:J196" si="0">I14*(E14+F14+H14)</f>
        <v>3.3479999999999999</v>
      </c>
      <c r="K14" s="35">
        <v>1</v>
      </c>
      <c r="L14" s="34">
        <f t="shared" ref="L14:L196" si="1">K14*(E14+F14+H14)</f>
        <v>5.58</v>
      </c>
      <c r="M14" s="32">
        <v>8</v>
      </c>
      <c r="N14" s="34">
        <f>+L14-J14</f>
        <v>2.2320000000000002</v>
      </c>
      <c r="O14" s="63">
        <f>+N14*M14*1490000</f>
        <v>26605440.000000004</v>
      </c>
      <c r="P14" s="52">
        <v>2022</v>
      </c>
      <c r="Q14" s="132" t="s">
        <v>91</v>
      </c>
      <c r="R14" s="32" t="s">
        <v>98</v>
      </c>
    </row>
    <row r="15" spans="1:27" s="133" customFormat="1" ht="38.25" x14ac:dyDescent="0.25">
      <c r="A15" s="131"/>
      <c r="B15" s="30" t="s">
        <v>97</v>
      </c>
      <c r="C15" s="31">
        <v>27172</v>
      </c>
      <c r="D15" s="34" t="s">
        <v>90</v>
      </c>
      <c r="E15" s="33">
        <f>4.74+0.34</f>
        <v>5.08</v>
      </c>
      <c r="F15" s="33">
        <v>0.6</v>
      </c>
      <c r="G15" s="32"/>
      <c r="H15" s="34"/>
      <c r="I15" s="35">
        <v>0.6</v>
      </c>
      <c r="J15" s="42">
        <f t="shared" si="0"/>
        <v>3.4079999999999999</v>
      </c>
      <c r="K15" s="35">
        <v>1</v>
      </c>
      <c r="L15" s="34">
        <f t="shared" si="1"/>
        <v>5.68</v>
      </c>
      <c r="M15" s="32">
        <v>4</v>
      </c>
      <c r="N15" s="32">
        <f>+L15-J15</f>
        <v>2.2719999999999998</v>
      </c>
      <c r="O15" s="63">
        <f>+N15*M15*1490000</f>
        <v>13541119.999999998</v>
      </c>
      <c r="P15" s="52">
        <v>2022</v>
      </c>
      <c r="Q15" s="132" t="s">
        <v>91</v>
      </c>
      <c r="R15" s="32" t="s">
        <v>99</v>
      </c>
    </row>
    <row r="16" spans="1:27" s="138" customFormat="1" ht="27" x14ac:dyDescent="0.25">
      <c r="A16" s="134"/>
      <c r="B16" s="36" t="s">
        <v>100</v>
      </c>
      <c r="C16" s="37"/>
      <c r="D16" s="40"/>
      <c r="E16" s="39"/>
      <c r="F16" s="39"/>
      <c r="G16" s="38"/>
      <c r="H16" s="40"/>
      <c r="I16" s="41"/>
      <c r="J16" s="71"/>
      <c r="K16" s="41"/>
      <c r="L16" s="40"/>
      <c r="M16" s="38">
        <f>SUM(M14:M15)</f>
        <v>12</v>
      </c>
      <c r="N16" s="40"/>
      <c r="O16" s="135">
        <f>SUM(O14:O15)</f>
        <v>40146560</v>
      </c>
      <c r="P16" s="136"/>
      <c r="Q16" s="137"/>
      <c r="R16" s="38"/>
    </row>
    <row r="17" spans="1:18" s="83" customFormat="1" ht="38.25" x14ac:dyDescent="0.25">
      <c r="A17" s="128">
        <v>4</v>
      </c>
      <c r="B17" s="17" t="s">
        <v>101</v>
      </c>
      <c r="C17" s="18">
        <v>25942</v>
      </c>
      <c r="D17" s="21" t="s">
        <v>102</v>
      </c>
      <c r="E17" s="20">
        <v>3.99</v>
      </c>
      <c r="F17" s="20">
        <v>0.5</v>
      </c>
      <c r="G17" s="19"/>
      <c r="H17" s="21"/>
      <c r="I17" s="22">
        <v>0.4</v>
      </c>
      <c r="J17" s="23">
        <f t="shared" si="0"/>
        <v>1.7960000000000003</v>
      </c>
      <c r="K17" s="29">
        <v>1</v>
      </c>
      <c r="L17" s="28">
        <f t="shared" si="1"/>
        <v>4.49</v>
      </c>
      <c r="M17" s="24">
        <v>4</v>
      </c>
      <c r="N17" s="28">
        <f t="shared" ref="N17:N18" si="2">+L17-J17</f>
        <v>2.694</v>
      </c>
      <c r="O17" s="64">
        <f t="shared" ref="O17:O18" si="3">+N17*M17*1490000</f>
        <v>16056240</v>
      </c>
      <c r="P17" s="53">
        <v>2022</v>
      </c>
      <c r="Q17" s="129" t="s">
        <v>757</v>
      </c>
      <c r="R17" s="24"/>
    </row>
    <row r="18" spans="1:18" s="133" customFormat="1" ht="38.25" x14ac:dyDescent="0.25">
      <c r="A18" s="131"/>
      <c r="B18" s="30" t="s">
        <v>101</v>
      </c>
      <c r="C18" s="31">
        <v>25942</v>
      </c>
      <c r="D18" s="34" t="s">
        <v>102</v>
      </c>
      <c r="E18" s="33">
        <v>4.32</v>
      </c>
      <c r="F18" s="33">
        <v>0.5</v>
      </c>
      <c r="G18" s="32"/>
      <c r="H18" s="34"/>
      <c r="I18" s="35">
        <v>0.4</v>
      </c>
      <c r="J18" s="42">
        <f t="shared" si="0"/>
        <v>1.9280000000000002</v>
      </c>
      <c r="K18" s="35">
        <v>1</v>
      </c>
      <c r="L18" s="34">
        <f t="shared" si="1"/>
        <v>4.82</v>
      </c>
      <c r="M18" s="32">
        <v>8</v>
      </c>
      <c r="N18" s="34">
        <f t="shared" si="2"/>
        <v>2.8920000000000003</v>
      </c>
      <c r="O18" s="63">
        <f t="shared" si="3"/>
        <v>34472640.000000007</v>
      </c>
      <c r="P18" s="52">
        <v>2022</v>
      </c>
      <c r="Q18" s="129" t="s">
        <v>757</v>
      </c>
      <c r="R18" s="32" t="s">
        <v>50</v>
      </c>
    </row>
    <row r="19" spans="1:18" s="138" customFormat="1" ht="27" x14ac:dyDescent="0.25">
      <c r="A19" s="134"/>
      <c r="B19" s="36" t="s">
        <v>106</v>
      </c>
      <c r="C19" s="37"/>
      <c r="D19" s="40"/>
      <c r="E19" s="39"/>
      <c r="F19" s="39"/>
      <c r="G19" s="38"/>
      <c r="H19" s="40"/>
      <c r="I19" s="41"/>
      <c r="J19" s="71"/>
      <c r="K19" s="41"/>
      <c r="L19" s="40"/>
      <c r="M19" s="38">
        <f>SUM(M17:M18)</f>
        <v>12</v>
      </c>
      <c r="N19" s="40"/>
      <c r="O19" s="135">
        <f>SUM(O17:O18)</f>
        <v>50528880.000000007</v>
      </c>
      <c r="P19" s="136"/>
      <c r="Q19" s="137"/>
      <c r="R19" s="38"/>
    </row>
    <row r="20" spans="1:18" s="139" customFormat="1" ht="25.5" x14ac:dyDescent="0.25">
      <c r="A20" s="19">
        <v>5</v>
      </c>
      <c r="B20" s="17" t="s">
        <v>107</v>
      </c>
      <c r="C20" s="18">
        <v>24576</v>
      </c>
      <c r="D20" s="21" t="s">
        <v>102</v>
      </c>
      <c r="E20" s="20">
        <v>4.9800000000000004</v>
      </c>
      <c r="F20" s="20"/>
      <c r="G20" s="22"/>
      <c r="H20" s="21">
        <f>G20*E20</f>
        <v>0</v>
      </c>
      <c r="I20" s="22">
        <v>0.4</v>
      </c>
      <c r="J20" s="23">
        <f t="shared" si="0"/>
        <v>1.9920000000000002</v>
      </c>
      <c r="K20" s="22">
        <v>1</v>
      </c>
      <c r="L20" s="21">
        <f t="shared" si="1"/>
        <v>4.9800000000000004</v>
      </c>
      <c r="M20" s="19">
        <v>9</v>
      </c>
      <c r="N20" s="28">
        <f t="shared" ref="N20:N21" si="4">+L20-J20</f>
        <v>2.9880000000000004</v>
      </c>
      <c r="O20" s="64">
        <f t="shared" ref="O20:O21" si="5">+N20*M20*1490000</f>
        <v>40069080.000000007</v>
      </c>
      <c r="P20" s="53">
        <v>2022</v>
      </c>
      <c r="Q20" s="19" t="s">
        <v>103</v>
      </c>
      <c r="R20" s="19"/>
    </row>
    <row r="21" spans="1:18" s="133" customFormat="1" ht="25.5" x14ac:dyDescent="0.25">
      <c r="A21" s="32"/>
      <c r="B21" s="30" t="s">
        <v>107</v>
      </c>
      <c r="C21" s="31">
        <v>24576</v>
      </c>
      <c r="D21" s="34" t="s">
        <v>102</v>
      </c>
      <c r="E21" s="33">
        <v>4.9800000000000004</v>
      </c>
      <c r="F21" s="33"/>
      <c r="G21" s="35">
        <v>0.05</v>
      </c>
      <c r="H21" s="34">
        <f>G21*E21</f>
        <v>0.24900000000000003</v>
      </c>
      <c r="I21" s="35">
        <v>0.4</v>
      </c>
      <c r="J21" s="42">
        <f t="shared" si="0"/>
        <v>2.0916000000000001</v>
      </c>
      <c r="K21" s="35">
        <v>1</v>
      </c>
      <c r="L21" s="34">
        <f t="shared" si="1"/>
        <v>5.2290000000000001</v>
      </c>
      <c r="M21" s="32">
        <v>3</v>
      </c>
      <c r="N21" s="34">
        <f t="shared" si="4"/>
        <v>3.1374</v>
      </c>
      <c r="O21" s="63">
        <f t="shared" si="5"/>
        <v>14024178</v>
      </c>
      <c r="P21" s="52">
        <v>2022</v>
      </c>
      <c r="Q21" s="32" t="s">
        <v>103</v>
      </c>
      <c r="R21" s="32" t="s">
        <v>44</v>
      </c>
    </row>
    <row r="22" spans="1:18" s="138" customFormat="1" ht="27" x14ac:dyDescent="0.25">
      <c r="A22" s="134"/>
      <c r="B22" s="36" t="s">
        <v>109</v>
      </c>
      <c r="C22" s="37"/>
      <c r="D22" s="40"/>
      <c r="E22" s="39"/>
      <c r="F22" s="39"/>
      <c r="G22" s="41"/>
      <c r="H22" s="40"/>
      <c r="I22" s="41"/>
      <c r="J22" s="71"/>
      <c r="K22" s="41"/>
      <c r="L22" s="40"/>
      <c r="M22" s="38">
        <f>SUM(M20:M21)</f>
        <v>12</v>
      </c>
      <c r="N22" s="40"/>
      <c r="O22" s="135">
        <f>SUM(O20:O21)</f>
        <v>54093258.000000007</v>
      </c>
      <c r="P22" s="136"/>
      <c r="Q22" s="137"/>
      <c r="R22" s="38"/>
    </row>
    <row r="23" spans="1:18" s="83" customFormat="1" ht="25.5" x14ac:dyDescent="0.25">
      <c r="A23" s="24">
        <v>6</v>
      </c>
      <c r="B23" s="17" t="s">
        <v>110</v>
      </c>
      <c r="C23" s="18">
        <v>25578</v>
      </c>
      <c r="D23" s="21" t="s">
        <v>102</v>
      </c>
      <c r="E23" s="20">
        <v>4.6500000000000004</v>
      </c>
      <c r="F23" s="20">
        <v>0.4</v>
      </c>
      <c r="G23" s="19"/>
      <c r="H23" s="34"/>
      <c r="I23" s="22">
        <v>0.4</v>
      </c>
      <c r="J23" s="23">
        <f>I23*(E23+F23+H23)</f>
        <v>2.0200000000000005</v>
      </c>
      <c r="K23" s="29">
        <v>1</v>
      </c>
      <c r="L23" s="28">
        <f t="shared" si="1"/>
        <v>5.0500000000000007</v>
      </c>
      <c r="M23" s="19">
        <v>12</v>
      </c>
      <c r="N23" s="28">
        <f t="shared" ref="N23" si="6">+L23-J23</f>
        <v>3.0300000000000002</v>
      </c>
      <c r="O23" s="64">
        <f t="shared" ref="O23" si="7">+N23*M23*1490000</f>
        <v>54176400</v>
      </c>
      <c r="P23" s="53">
        <v>2022</v>
      </c>
      <c r="Q23" s="19" t="s">
        <v>103</v>
      </c>
      <c r="R23" s="24"/>
    </row>
    <row r="24" spans="1:18" s="138" customFormat="1" ht="27" x14ac:dyDescent="0.25">
      <c r="A24" s="38"/>
      <c r="B24" s="43" t="s">
        <v>113</v>
      </c>
      <c r="C24" s="44"/>
      <c r="D24" s="45"/>
      <c r="E24" s="46"/>
      <c r="F24" s="46"/>
      <c r="G24" s="47"/>
      <c r="H24" s="48"/>
      <c r="I24" s="49"/>
      <c r="J24" s="50"/>
      <c r="K24" s="41"/>
      <c r="L24" s="40"/>
      <c r="M24" s="38">
        <f>SUM(M23:M23)</f>
        <v>12</v>
      </c>
      <c r="N24" s="38"/>
      <c r="O24" s="135">
        <f>SUM(O23:O23)</f>
        <v>54176400</v>
      </c>
      <c r="P24" s="136"/>
      <c r="Q24" s="47"/>
      <c r="R24" s="38"/>
    </row>
    <row r="25" spans="1:18" s="83" customFormat="1" ht="25.5" x14ac:dyDescent="0.25">
      <c r="A25" s="24">
        <v>7</v>
      </c>
      <c r="B25" s="17" t="s">
        <v>114</v>
      </c>
      <c r="C25" s="18">
        <v>29491</v>
      </c>
      <c r="D25" s="21" t="s">
        <v>102</v>
      </c>
      <c r="E25" s="20">
        <v>3.33</v>
      </c>
      <c r="F25" s="20"/>
      <c r="G25" s="19"/>
      <c r="H25" s="34"/>
      <c r="I25" s="22">
        <v>0.4</v>
      </c>
      <c r="J25" s="23">
        <f t="shared" si="0"/>
        <v>1.3320000000000001</v>
      </c>
      <c r="K25" s="29">
        <v>1</v>
      </c>
      <c r="L25" s="28">
        <f t="shared" si="1"/>
        <v>3.33</v>
      </c>
      <c r="M25" s="19">
        <v>5</v>
      </c>
      <c r="N25" s="28">
        <f t="shared" ref="N25:N26" si="8">+L25-J25</f>
        <v>1.998</v>
      </c>
      <c r="O25" s="64">
        <f t="shared" ref="O25:O26" si="9">+N25*M25*1490000</f>
        <v>14885100</v>
      </c>
      <c r="P25" s="53">
        <v>2022</v>
      </c>
      <c r="Q25" s="19" t="s">
        <v>103</v>
      </c>
      <c r="R25" s="24"/>
    </row>
    <row r="26" spans="1:18" s="133" customFormat="1" ht="25.5" x14ac:dyDescent="0.25">
      <c r="A26" s="32"/>
      <c r="B26" s="30" t="s">
        <v>114</v>
      </c>
      <c r="C26" s="31">
        <v>29491</v>
      </c>
      <c r="D26" s="34" t="s">
        <v>102</v>
      </c>
      <c r="E26" s="33">
        <f>3.33+0.33</f>
        <v>3.66</v>
      </c>
      <c r="F26" s="33"/>
      <c r="G26" s="32"/>
      <c r="H26" s="34"/>
      <c r="I26" s="35">
        <v>0.4</v>
      </c>
      <c r="J26" s="42">
        <f t="shared" si="0"/>
        <v>1.4640000000000002</v>
      </c>
      <c r="K26" s="35">
        <v>1</v>
      </c>
      <c r="L26" s="34">
        <f t="shared" si="1"/>
        <v>3.66</v>
      </c>
      <c r="M26" s="32">
        <v>7</v>
      </c>
      <c r="N26" s="34">
        <f t="shared" si="8"/>
        <v>2.1959999999999997</v>
      </c>
      <c r="O26" s="63">
        <f t="shared" si="9"/>
        <v>22904279.999999996</v>
      </c>
      <c r="P26" s="52">
        <v>2022</v>
      </c>
      <c r="Q26" s="32" t="s">
        <v>103</v>
      </c>
      <c r="R26" s="32" t="s">
        <v>50</v>
      </c>
    </row>
    <row r="27" spans="1:18" s="138" customFormat="1" ht="27" x14ac:dyDescent="0.25">
      <c r="A27" s="38"/>
      <c r="B27" s="43" t="s">
        <v>115</v>
      </c>
      <c r="C27" s="44"/>
      <c r="D27" s="45"/>
      <c r="E27" s="46"/>
      <c r="F27" s="46"/>
      <c r="G27" s="47"/>
      <c r="H27" s="48"/>
      <c r="I27" s="49"/>
      <c r="J27" s="50"/>
      <c r="K27" s="41"/>
      <c r="L27" s="40"/>
      <c r="M27" s="47">
        <f>SUM(M25:M26)</f>
        <v>12</v>
      </c>
      <c r="N27" s="40"/>
      <c r="O27" s="135">
        <f>SUM(O25:O26)</f>
        <v>37789380</v>
      </c>
      <c r="P27" s="136"/>
      <c r="Q27" s="47"/>
      <c r="R27" s="38"/>
    </row>
    <row r="28" spans="1:18" s="83" customFormat="1" ht="25.5" x14ac:dyDescent="0.25">
      <c r="A28" s="24">
        <v>8</v>
      </c>
      <c r="B28" s="17" t="s">
        <v>116</v>
      </c>
      <c r="C28" s="18">
        <v>29994</v>
      </c>
      <c r="D28" s="51" t="s">
        <v>24</v>
      </c>
      <c r="E28" s="20">
        <v>3.26</v>
      </c>
      <c r="F28" s="20"/>
      <c r="G28" s="19"/>
      <c r="H28" s="34"/>
      <c r="I28" s="22">
        <v>0.4</v>
      </c>
      <c r="J28" s="23">
        <f t="shared" si="0"/>
        <v>1.304</v>
      </c>
      <c r="K28" s="29">
        <v>1</v>
      </c>
      <c r="L28" s="28">
        <f t="shared" si="1"/>
        <v>3.26</v>
      </c>
      <c r="M28" s="19">
        <v>5</v>
      </c>
      <c r="N28" s="28">
        <f t="shared" ref="N28:N213" si="10">+L28-J28</f>
        <v>1.9559999999999997</v>
      </c>
      <c r="O28" s="64">
        <f t="shared" ref="O28:O60" si="11">+N28*M28*1490000</f>
        <v>14572199.999999998</v>
      </c>
      <c r="P28" s="53">
        <v>2022</v>
      </c>
      <c r="Q28" s="19" t="s">
        <v>103</v>
      </c>
      <c r="R28" s="24"/>
    </row>
    <row r="29" spans="1:18" s="133" customFormat="1" ht="38.25" x14ac:dyDescent="0.25">
      <c r="A29" s="32"/>
      <c r="B29" s="30" t="s">
        <v>116</v>
      </c>
      <c r="C29" s="31">
        <v>29994</v>
      </c>
      <c r="D29" s="52" t="s">
        <v>24</v>
      </c>
      <c r="E29" s="33">
        <v>3.26</v>
      </c>
      <c r="F29" s="33">
        <v>0.4</v>
      </c>
      <c r="G29" s="32"/>
      <c r="H29" s="34"/>
      <c r="I29" s="35">
        <v>0.4</v>
      </c>
      <c r="J29" s="42">
        <f t="shared" si="0"/>
        <v>1.464</v>
      </c>
      <c r="K29" s="35">
        <v>1</v>
      </c>
      <c r="L29" s="34">
        <f t="shared" si="1"/>
        <v>3.6599999999999997</v>
      </c>
      <c r="M29" s="32">
        <v>1</v>
      </c>
      <c r="N29" s="34">
        <f t="shared" si="10"/>
        <v>2.1959999999999997</v>
      </c>
      <c r="O29" s="63">
        <f t="shared" si="11"/>
        <v>3272039.9999999995</v>
      </c>
      <c r="P29" s="52">
        <v>2022</v>
      </c>
      <c r="Q29" s="32" t="s">
        <v>103</v>
      </c>
      <c r="R29" s="32" t="s">
        <v>117</v>
      </c>
    </row>
    <row r="30" spans="1:18" s="133" customFormat="1" ht="38.25" x14ac:dyDescent="0.25">
      <c r="A30" s="32"/>
      <c r="B30" s="30" t="s">
        <v>116</v>
      </c>
      <c r="C30" s="31">
        <v>29994</v>
      </c>
      <c r="D30" s="52" t="s">
        <v>24</v>
      </c>
      <c r="E30" s="33">
        <v>3.34</v>
      </c>
      <c r="F30" s="33">
        <v>0.4</v>
      </c>
      <c r="G30" s="32"/>
      <c r="H30" s="34"/>
      <c r="I30" s="35">
        <v>0.4</v>
      </c>
      <c r="J30" s="42">
        <f t="shared" si="0"/>
        <v>1.496</v>
      </c>
      <c r="K30" s="35">
        <v>1</v>
      </c>
      <c r="L30" s="34">
        <f t="shared" si="1"/>
        <v>3.7399999999999998</v>
      </c>
      <c r="M30" s="32">
        <v>6</v>
      </c>
      <c r="N30" s="34">
        <f t="shared" si="10"/>
        <v>2.2439999999999998</v>
      </c>
      <c r="O30" s="63">
        <f t="shared" si="11"/>
        <v>20061359.999999996</v>
      </c>
      <c r="P30" s="52">
        <v>2022</v>
      </c>
      <c r="Q30" s="32" t="s">
        <v>103</v>
      </c>
      <c r="R30" s="32" t="s">
        <v>118</v>
      </c>
    </row>
    <row r="31" spans="1:18" s="138" customFormat="1" ht="27" x14ac:dyDescent="0.25">
      <c r="A31" s="38"/>
      <c r="B31" s="43" t="s">
        <v>120</v>
      </c>
      <c r="C31" s="44"/>
      <c r="D31" s="54"/>
      <c r="E31" s="46"/>
      <c r="F31" s="46"/>
      <c r="G31" s="47"/>
      <c r="H31" s="48"/>
      <c r="I31" s="49"/>
      <c r="J31" s="50"/>
      <c r="K31" s="41"/>
      <c r="L31" s="40"/>
      <c r="M31" s="47">
        <f>SUM(M28:M30)</f>
        <v>12</v>
      </c>
      <c r="N31" s="40"/>
      <c r="O31" s="135">
        <f>SUM(O28:O30)</f>
        <v>37905599.999999993</v>
      </c>
      <c r="P31" s="136"/>
      <c r="Q31" s="47"/>
      <c r="R31" s="38"/>
    </row>
    <row r="32" spans="1:18" s="133" customFormat="1" ht="25.5" x14ac:dyDescent="0.25">
      <c r="A32" s="32">
        <v>9</v>
      </c>
      <c r="B32" s="30" t="s">
        <v>121</v>
      </c>
      <c r="C32" s="31">
        <v>31538</v>
      </c>
      <c r="D32" s="52" t="s">
        <v>24</v>
      </c>
      <c r="E32" s="33">
        <v>3.06</v>
      </c>
      <c r="F32" s="33"/>
      <c r="G32" s="32"/>
      <c r="H32" s="34"/>
      <c r="I32" s="35">
        <v>0.4</v>
      </c>
      <c r="J32" s="42">
        <f t="shared" si="0"/>
        <v>1.2240000000000002</v>
      </c>
      <c r="K32" s="35">
        <v>1</v>
      </c>
      <c r="L32" s="34">
        <f t="shared" si="1"/>
        <v>3.06</v>
      </c>
      <c r="M32" s="32">
        <v>5</v>
      </c>
      <c r="N32" s="34">
        <f t="shared" si="10"/>
        <v>1.8359999999999999</v>
      </c>
      <c r="O32" s="63">
        <f t="shared" si="11"/>
        <v>13678200</v>
      </c>
      <c r="P32" s="52">
        <v>2022</v>
      </c>
      <c r="Q32" s="32" t="s">
        <v>103</v>
      </c>
      <c r="R32" s="32" t="s">
        <v>122</v>
      </c>
    </row>
    <row r="33" spans="1:22" s="133" customFormat="1" ht="38.25" x14ac:dyDescent="0.25">
      <c r="A33" s="32"/>
      <c r="B33" s="30" t="s">
        <v>121</v>
      </c>
      <c r="C33" s="31">
        <v>31538</v>
      </c>
      <c r="D33" s="52" t="s">
        <v>24</v>
      </c>
      <c r="E33" s="33">
        <v>3.34</v>
      </c>
      <c r="F33" s="33"/>
      <c r="G33" s="32"/>
      <c r="H33" s="34"/>
      <c r="I33" s="35">
        <v>0.4</v>
      </c>
      <c r="J33" s="42">
        <f t="shared" si="0"/>
        <v>1.3360000000000001</v>
      </c>
      <c r="K33" s="35">
        <v>1</v>
      </c>
      <c r="L33" s="34">
        <f t="shared" si="1"/>
        <v>3.34</v>
      </c>
      <c r="M33" s="32">
        <v>6</v>
      </c>
      <c r="N33" s="34">
        <f t="shared" si="10"/>
        <v>2.0039999999999996</v>
      </c>
      <c r="O33" s="63">
        <f t="shared" si="11"/>
        <v>17915759.999999996</v>
      </c>
      <c r="P33" s="52">
        <v>2022</v>
      </c>
      <c r="Q33" s="32" t="s">
        <v>103</v>
      </c>
      <c r="R33" s="32" t="s">
        <v>38</v>
      </c>
    </row>
    <row r="34" spans="1:22" s="138" customFormat="1" ht="27" x14ac:dyDescent="0.25">
      <c r="A34" s="38"/>
      <c r="B34" s="43" t="s">
        <v>123</v>
      </c>
      <c r="C34" s="44"/>
      <c r="D34" s="54"/>
      <c r="E34" s="46"/>
      <c r="F34" s="46"/>
      <c r="G34" s="47"/>
      <c r="H34" s="48"/>
      <c r="I34" s="49"/>
      <c r="J34" s="50"/>
      <c r="K34" s="41"/>
      <c r="L34" s="40"/>
      <c r="M34" s="47">
        <f>SUM(M32:M33)</f>
        <v>11</v>
      </c>
      <c r="N34" s="40"/>
      <c r="O34" s="135">
        <f>SUM(O32:O33)</f>
        <v>31593959.999999996</v>
      </c>
      <c r="P34" s="136"/>
      <c r="Q34" s="47"/>
      <c r="R34" s="38"/>
    </row>
    <row r="35" spans="1:22" s="83" customFormat="1" ht="25.5" x14ac:dyDescent="0.25">
      <c r="A35" s="24">
        <v>10</v>
      </c>
      <c r="B35" s="17" t="s">
        <v>37</v>
      </c>
      <c r="C35" s="18">
        <v>33490</v>
      </c>
      <c r="D35" s="19" t="s">
        <v>24</v>
      </c>
      <c r="E35" s="20">
        <v>2.66</v>
      </c>
      <c r="F35" s="20"/>
      <c r="G35" s="19"/>
      <c r="H35" s="34"/>
      <c r="I35" s="22">
        <v>0.4</v>
      </c>
      <c r="J35" s="23">
        <f t="shared" si="0"/>
        <v>1.0640000000000001</v>
      </c>
      <c r="K35" s="29">
        <v>1</v>
      </c>
      <c r="L35" s="28">
        <f t="shared" si="1"/>
        <v>2.66</v>
      </c>
      <c r="M35" s="19">
        <v>6</v>
      </c>
      <c r="N35" s="28">
        <f t="shared" si="10"/>
        <v>1.5960000000000001</v>
      </c>
      <c r="O35" s="64">
        <f t="shared" si="11"/>
        <v>14268240</v>
      </c>
      <c r="P35" s="53">
        <v>2022</v>
      </c>
      <c r="Q35" s="19" t="s">
        <v>104</v>
      </c>
      <c r="R35" s="24"/>
    </row>
    <row r="36" spans="1:22" s="133" customFormat="1" ht="38.25" x14ac:dyDescent="0.25">
      <c r="A36" s="32"/>
      <c r="B36" s="30" t="s">
        <v>37</v>
      </c>
      <c r="C36" s="31">
        <v>33490</v>
      </c>
      <c r="D36" s="32" t="s">
        <v>24</v>
      </c>
      <c r="E36" s="33">
        <v>2.72</v>
      </c>
      <c r="F36" s="33"/>
      <c r="G36" s="32"/>
      <c r="H36" s="34"/>
      <c r="I36" s="35">
        <v>0.4</v>
      </c>
      <c r="J36" s="42">
        <f t="shared" si="0"/>
        <v>1.0880000000000001</v>
      </c>
      <c r="K36" s="35">
        <v>1</v>
      </c>
      <c r="L36" s="34">
        <f t="shared" si="1"/>
        <v>2.72</v>
      </c>
      <c r="M36" s="32">
        <v>6</v>
      </c>
      <c r="N36" s="34">
        <f t="shared" si="10"/>
        <v>1.6320000000000001</v>
      </c>
      <c r="O36" s="63">
        <f t="shared" si="11"/>
        <v>14590080.000000002</v>
      </c>
      <c r="P36" s="52">
        <v>2022</v>
      </c>
      <c r="Q36" s="19" t="s">
        <v>104</v>
      </c>
      <c r="R36" s="32" t="s">
        <v>38</v>
      </c>
    </row>
    <row r="37" spans="1:22" s="138" customFormat="1" ht="27" x14ac:dyDescent="0.25">
      <c r="A37" s="38"/>
      <c r="B37" s="43" t="s">
        <v>40</v>
      </c>
      <c r="C37" s="44"/>
      <c r="D37" s="47"/>
      <c r="E37" s="46"/>
      <c r="F37" s="46"/>
      <c r="G37" s="47"/>
      <c r="H37" s="48"/>
      <c r="I37" s="49"/>
      <c r="J37" s="50"/>
      <c r="K37" s="41"/>
      <c r="L37" s="40"/>
      <c r="M37" s="47">
        <f>SUM(M35:M36)</f>
        <v>12</v>
      </c>
      <c r="N37" s="40"/>
      <c r="O37" s="135">
        <f>SUM(O35:O36)</f>
        <v>28858320</v>
      </c>
      <c r="P37" s="136"/>
      <c r="Q37" s="47"/>
      <c r="R37" s="38"/>
    </row>
    <row r="38" spans="1:22" s="83" customFormat="1" ht="25.5" x14ac:dyDescent="0.25">
      <c r="A38" s="24">
        <v>11</v>
      </c>
      <c r="B38" s="17" t="s">
        <v>124</v>
      </c>
      <c r="C38" s="18">
        <v>28924</v>
      </c>
      <c r="D38" s="51" t="s">
        <v>24</v>
      </c>
      <c r="E38" s="20">
        <v>3.26</v>
      </c>
      <c r="F38" s="20"/>
      <c r="G38" s="19"/>
      <c r="H38" s="34"/>
      <c r="I38" s="22">
        <v>0.4</v>
      </c>
      <c r="J38" s="23">
        <f t="shared" si="0"/>
        <v>1.304</v>
      </c>
      <c r="K38" s="29">
        <v>1</v>
      </c>
      <c r="L38" s="28">
        <f t="shared" si="1"/>
        <v>3.26</v>
      </c>
      <c r="M38" s="19">
        <v>6</v>
      </c>
      <c r="N38" s="28">
        <f t="shared" si="10"/>
        <v>1.9559999999999997</v>
      </c>
      <c r="O38" s="64">
        <f t="shared" si="11"/>
        <v>17486640</v>
      </c>
      <c r="P38" s="53">
        <v>2022</v>
      </c>
      <c r="Q38" s="19" t="s">
        <v>103</v>
      </c>
      <c r="R38" s="24"/>
    </row>
    <row r="39" spans="1:22" s="133" customFormat="1" ht="38.25" x14ac:dyDescent="0.25">
      <c r="A39" s="32"/>
      <c r="B39" s="30" t="s">
        <v>124</v>
      </c>
      <c r="C39" s="31">
        <v>28924</v>
      </c>
      <c r="D39" s="52" t="s">
        <v>24</v>
      </c>
      <c r="E39" s="33">
        <v>3.34</v>
      </c>
      <c r="F39" s="33"/>
      <c r="G39" s="32"/>
      <c r="H39" s="34"/>
      <c r="I39" s="35">
        <v>0.4</v>
      </c>
      <c r="J39" s="42">
        <f t="shared" si="0"/>
        <v>1.3360000000000001</v>
      </c>
      <c r="K39" s="35">
        <v>1</v>
      </c>
      <c r="L39" s="34">
        <f t="shared" si="1"/>
        <v>3.34</v>
      </c>
      <c r="M39" s="32">
        <v>6</v>
      </c>
      <c r="N39" s="34">
        <f t="shared" si="10"/>
        <v>2.0039999999999996</v>
      </c>
      <c r="O39" s="63">
        <f t="shared" si="11"/>
        <v>17915759.999999996</v>
      </c>
      <c r="P39" s="52">
        <v>2022</v>
      </c>
      <c r="Q39" s="32" t="s">
        <v>103</v>
      </c>
      <c r="R39" s="32" t="s">
        <v>38</v>
      </c>
    </row>
    <row r="40" spans="1:22" s="138" customFormat="1" ht="27" x14ac:dyDescent="0.25">
      <c r="A40" s="38"/>
      <c r="B40" s="43" t="s">
        <v>125</v>
      </c>
      <c r="C40" s="44"/>
      <c r="D40" s="54"/>
      <c r="E40" s="46"/>
      <c r="F40" s="46"/>
      <c r="G40" s="47"/>
      <c r="H40" s="48"/>
      <c r="I40" s="49"/>
      <c r="J40" s="50"/>
      <c r="K40" s="41"/>
      <c r="L40" s="40"/>
      <c r="M40" s="47">
        <f>SUM(M38:M39)</f>
        <v>12</v>
      </c>
      <c r="N40" s="40"/>
      <c r="O40" s="135">
        <f>SUM(O38:O39)</f>
        <v>35402400</v>
      </c>
      <c r="P40" s="136"/>
      <c r="Q40" s="47"/>
      <c r="R40" s="38"/>
    </row>
    <row r="41" spans="1:22" s="133" customFormat="1" ht="25.5" x14ac:dyDescent="0.25">
      <c r="A41" s="32">
        <v>12</v>
      </c>
      <c r="B41" s="30" t="s">
        <v>126</v>
      </c>
      <c r="C41" s="55">
        <v>25024</v>
      </c>
      <c r="D41" s="32" t="s">
        <v>24</v>
      </c>
      <c r="E41" s="33">
        <v>2.46</v>
      </c>
      <c r="F41" s="33"/>
      <c r="G41" s="32"/>
      <c r="H41" s="34"/>
      <c r="I41" s="35">
        <v>0.4</v>
      </c>
      <c r="J41" s="42">
        <f t="shared" si="0"/>
        <v>0.98399999999999999</v>
      </c>
      <c r="K41" s="35">
        <v>1</v>
      </c>
      <c r="L41" s="34">
        <f t="shared" si="1"/>
        <v>2.46</v>
      </c>
      <c r="M41" s="32">
        <v>12</v>
      </c>
      <c r="N41" s="34">
        <f t="shared" si="10"/>
        <v>1.476</v>
      </c>
      <c r="O41" s="63">
        <f t="shared" si="11"/>
        <v>26390880</v>
      </c>
      <c r="P41" s="52">
        <v>2022</v>
      </c>
      <c r="Q41" s="32" t="s">
        <v>103</v>
      </c>
      <c r="R41" s="32" t="s">
        <v>50</v>
      </c>
    </row>
    <row r="42" spans="1:22" s="138" customFormat="1" ht="27" x14ac:dyDescent="0.25">
      <c r="A42" s="38"/>
      <c r="B42" s="43" t="s">
        <v>127</v>
      </c>
      <c r="C42" s="57"/>
      <c r="D42" s="47"/>
      <c r="E42" s="46"/>
      <c r="F42" s="46"/>
      <c r="G42" s="47"/>
      <c r="H42" s="48"/>
      <c r="I42" s="49"/>
      <c r="J42" s="50"/>
      <c r="K42" s="41"/>
      <c r="L42" s="40"/>
      <c r="M42" s="47">
        <f>SUM(M41:M41)</f>
        <v>12</v>
      </c>
      <c r="N42" s="40"/>
      <c r="O42" s="135">
        <f>SUM(O41:O41)</f>
        <v>26390880</v>
      </c>
      <c r="P42" s="136"/>
      <c r="Q42" s="47"/>
      <c r="R42" s="38"/>
    </row>
    <row r="43" spans="1:22" s="83" customFormat="1" ht="25.5" x14ac:dyDescent="0.25">
      <c r="A43" s="24">
        <v>13</v>
      </c>
      <c r="B43" s="17" t="s">
        <v>128</v>
      </c>
      <c r="C43" s="18">
        <v>31725</v>
      </c>
      <c r="D43" s="51" t="s">
        <v>24</v>
      </c>
      <c r="E43" s="20">
        <v>2.86</v>
      </c>
      <c r="F43" s="20"/>
      <c r="G43" s="19"/>
      <c r="H43" s="34"/>
      <c r="I43" s="22">
        <v>0.4</v>
      </c>
      <c r="J43" s="23">
        <f t="shared" si="0"/>
        <v>1.1439999999999999</v>
      </c>
      <c r="K43" s="29">
        <v>1</v>
      </c>
      <c r="L43" s="28">
        <f t="shared" si="1"/>
        <v>2.86</v>
      </c>
      <c r="M43" s="19">
        <v>3</v>
      </c>
      <c r="N43" s="28">
        <f t="shared" si="10"/>
        <v>1.716</v>
      </c>
      <c r="O43" s="64">
        <f t="shared" si="11"/>
        <v>7670520</v>
      </c>
      <c r="P43" s="53">
        <v>2022</v>
      </c>
      <c r="Q43" s="19" t="s">
        <v>103</v>
      </c>
      <c r="R43" s="24"/>
    </row>
    <row r="44" spans="1:22" s="133" customFormat="1" ht="25.5" x14ac:dyDescent="0.25">
      <c r="A44" s="32"/>
      <c r="B44" s="30" t="s">
        <v>128</v>
      </c>
      <c r="C44" s="31">
        <v>31725</v>
      </c>
      <c r="D44" s="52" t="s">
        <v>24</v>
      </c>
      <c r="E44" s="33">
        <v>3.06</v>
      </c>
      <c r="F44" s="33"/>
      <c r="G44" s="32"/>
      <c r="H44" s="34"/>
      <c r="I44" s="35">
        <v>0.4</v>
      </c>
      <c r="J44" s="42">
        <f t="shared" si="0"/>
        <v>1.2240000000000002</v>
      </c>
      <c r="K44" s="35">
        <v>1</v>
      </c>
      <c r="L44" s="34">
        <f t="shared" si="1"/>
        <v>3.06</v>
      </c>
      <c r="M44" s="32">
        <v>3</v>
      </c>
      <c r="N44" s="34">
        <f t="shared" si="10"/>
        <v>1.8359999999999999</v>
      </c>
      <c r="O44" s="63">
        <f t="shared" si="11"/>
        <v>8206919.9999999991</v>
      </c>
      <c r="P44" s="52">
        <v>2022</v>
      </c>
      <c r="Q44" s="32" t="s">
        <v>103</v>
      </c>
      <c r="R44" s="32" t="s">
        <v>129</v>
      </c>
    </row>
    <row r="45" spans="1:22" s="133" customFormat="1" ht="38.25" x14ac:dyDescent="0.25">
      <c r="A45" s="32"/>
      <c r="B45" s="30" t="s">
        <v>128</v>
      </c>
      <c r="C45" s="31">
        <v>31725</v>
      </c>
      <c r="D45" s="52" t="s">
        <v>24</v>
      </c>
      <c r="E45" s="33">
        <v>3.34</v>
      </c>
      <c r="F45" s="33"/>
      <c r="G45" s="32"/>
      <c r="H45" s="34"/>
      <c r="I45" s="35">
        <v>0.4</v>
      </c>
      <c r="J45" s="42">
        <f t="shared" si="0"/>
        <v>1.3360000000000001</v>
      </c>
      <c r="K45" s="35">
        <v>1</v>
      </c>
      <c r="L45" s="34">
        <f t="shared" si="1"/>
        <v>3.34</v>
      </c>
      <c r="M45" s="32">
        <v>6</v>
      </c>
      <c r="N45" s="34">
        <f t="shared" si="10"/>
        <v>2.0039999999999996</v>
      </c>
      <c r="O45" s="63">
        <f t="shared" si="11"/>
        <v>17915759.999999996</v>
      </c>
      <c r="P45" s="52">
        <v>2022</v>
      </c>
      <c r="Q45" s="32" t="s">
        <v>103</v>
      </c>
      <c r="R45" s="32" t="s">
        <v>38</v>
      </c>
    </row>
    <row r="46" spans="1:22" s="138" customFormat="1" ht="27" x14ac:dyDescent="0.25">
      <c r="A46" s="38"/>
      <c r="B46" s="43" t="s">
        <v>130</v>
      </c>
      <c r="C46" s="44"/>
      <c r="D46" s="54"/>
      <c r="E46" s="46"/>
      <c r="F46" s="46"/>
      <c r="G46" s="47"/>
      <c r="H46" s="48"/>
      <c r="I46" s="49"/>
      <c r="J46" s="50"/>
      <c r="K46" s="41"/>
      <c r="L46" s="40"/>
      <c r="M46" s="47">
        <f>SUM(M43:M45)</f>
        <v>12</v>
      </c>
      <c r="N46" s="40"/>
      <c r="O46" s="135">
        <f>SUM(O43:O45)</f>
        <v>33793200</v>
      </c>
      <c r="P46" s="136"/>
      <c r="Q46" s="47"/>
      <c r="R46" s="38"/>
    </row>
    <row r="47" spans="1:22" s="133" customFormat="1" ht="38.25" x14ac:dyDescent="0.25">
      <c r="A47" s="32">
        <v>14</v>
      </c>
      <c r="B47" s="30" t="s">
        <v>131</v>
      </c>
      <c r="C47" s="31">
        <v>35002</v>
      </c>
      <c r="D47" s="34" t="s">
        <v>102</v>
      </c>
      <c r="E47" s="33">
        <v>2.34</v>
      </c>
      <c r="F47" s="33"/>
      <c r="G47" s="32"/>
      <c r="H47" s="34"/>
      <c r="I47" s="35">
        <v>0.4</v>
      </c>
      <c r="J47" s="42">
        <f t="shared" si="0"/>
        <v>0.93599999999999994</v>
      </c>
      <c r="K47" s="35">
        <v>1</v>
      </c>
      <c r="L47" s="34">
        <f t="shared" si="1"/>
        <v>2.34</v>
      </c>
      <c r="M47" s="32">
        <v>12</v>
      </c>
      <c r="N47" s="34">
        <f t="shared" si="10"/>
        <v>1.4039999999999999</v>
      </c>
      <c r="O47" s="63">
        <f t="shared" si="11"/>
        <v>25103520</v>
      </c>
      <c r="P47" s="52">
        <v>2022</v>
      </c>
      <c r="Q47" s="32" t="s">
        <v>103</v>
      </c>
      <c r="R47" s="32" t="s">
        <v>758</v>
      </c>
      <c r="V47" s="133" t="s">
        <v>132</v>
      </c>
    </row>
    <row r="48" spans="1:22" s="138" customFormat="1" ht="27" x14ac:dyDescent="0.25">
      <c r="A48" s="38"/>
      <c r="B48" s="43" t="s">
        <v>133</v>
      </c>
      <c r="C48" s="44"/>
      <c r="D48" s="45"/>
      <c r="E48" s="46"/>
      <c r="F48" s="46"/>
      <c r="G48" s="47"/>
      <c r="H48" s="48"/>
      <c r="I48" s="49"/>
      <c r="J48" s="50"/>
      <c r="K48" s="41"/>
      <c r="L48" s="40"/>
      <c r="M48" s="47">
        <f>SUM(M47:M47)</f>
        <v>12</v>
      </c>
      <c r="N48" s="40"/>
      <c r="O48" s="135">
        <f>SUM(O47:O47)</f>
        <v>25103520</v>
      </c>
      <c r="P48" s="136"/>
      <c r="Q48" s="47"/>
      <c r="R48" s="38"/>
    </row>
    <row r="49" spans="1:22" s="133" customFormat="1" ht="38.25" x14ac:dyDescent="0.25">
      <c r="A49" s="32">
        <v>15</v>
      </c>
      <c r="B49" s="30" t="s">
        <v>134</v>
      </c>
      <c r="C49" s="31">
        <v>35537</v>
      </c>
      <c r="D49" s="34" t="s">
        <v>24</v>
      </c>
      <c r="E49" s="33">
        <v>2.2599999999999998</v>
      </c>
      <c r="F49" s="33"/>
      <c r="G49" s="32"/>
      <c r="H49" s="34"/>
      <c r="I49" s="35">
        <v>0.4</v>
      </c>
      <c r="J49" s="42">
        <f t="shared" si="0"/>
        <v>0.90399999999999991</v>
      </c>
      <c r="K49" s="35">
        <v>1</v>
      </c>
      <c r="L49" s="34">
        <f t="shared" si="1"/>
        <v>2.2599999999999998</v>
      </c>
      <c r="M49" s="32">
        <v>6</v>
      </c>
      <c r="N49" s="34">
        <f t="shared" si="10"/>
        <v>1.3559999999999999</v>
      </c>
      <c r="O49" s="63">
        <f t="shared" si="11"/>
        <v>12122639.999999998</v>
      </c>
      <c r="P49" s="52">
        <v>2022</v>
      </c>
      <c r="Q49" s="32" t="s">
        <v>103</v>
      </c>
      <c r="R49" s="32" t="s">
        <v>135</v>
      </c>
      <c r="V49" s="133" t="s">
        <v>136</v>
      </c>
    </row>
    <row r="50" spans="1:22" s="83" customFormat="1" ht="38.25" x14ac:dyDescent="0.25">
      <c r="A50" s="128"/>
      <c r="B50" s="17" t="s">
        <v>134</v>
      </c>
      <c r="C50" s="18">
        <v>35537</v>
      </c>
      <c r="D50" s="21" t="s">
        <v>24</v>
      </c>
      <c r="E50" s="20">
        <v>2.41</v>
      </c>
      <c r="F50" s="20"/>
      <c r="G50" s="19"/>
      <c r="H50" s="34"/>
      <c r="I50" s="22">
        <v>0.4</v>
      </c>
      <c r="J50" s="23">
        <f t="shared" si="0"/>
        <v>0.96400000000000008</v>
      </c>
      <c r="K50" s="29">
        <v>1</v>
      </c>
      <c r="L50" s="28">
        <f t="shared" si="1"/>
        <v>2.41</v>
      </c>
      <c r="M50" s="19">
        <v>6</v>
      </c>
      <c r="N50" s="28">
        <f t="shared" si="10"/>
        <v>1.4460000000000002</v>
      </c>
      <c r="O50" s="64">
        <f t="shared" si="11"/>
        <v>12927240.000000004</v>
      </c>
      <c r="P50" s="53">
        <v>2022</v>
      </c>
      <c r="Q50" s="19" t="s">
        <v>103</v>
      </c>
      <c r="R50" s="24" t="s">
        <v>38</v>
      </c>
    </row>
    <row r="51" spans="1:22" s="138" customFormat="1" ht="27" x14ac:dyDescent="0.25">
      <c r="A51" s="38"/>
      <c r="B51" s="43" t="s">
        <v>138</v>
      </c>
      <c r="C51" s="44"/>
      <c r="D51" s="45"/>
      <c r="E51" s="46"/>
      <c r="F51" s="46"/>
      <c r="G51" s="47"/>
      <c r="H51" s="48"/>
      <c r="I51" s="49"/>
      <c r="J51" s="50"/>
      <c r="K51" s="41"/>
      <c r="L51" s="40"/>
      <c r="M51" s="47">
        <f>SUM(M49:M50)</f>
        <v>12</v>
      </c>
      <c r="N51" s="40"/>
      <c r="O51" s="135">
        <f>SUM(O49:O50)</f>
        <v>25049880</v>
      </c>
      <c r="P51" s="136"/>
      <c r="Q51" s="47"/>
      <c r="R51" s="38"/>
    </row>
    <row r="52" spans="1:22" s="133" customFormat="1" ht="51" x14ac:dyDescent="0.25">
      <c r="A52" s="32">
        <v>16</v>
      </c>
      <c r="B52" s="30" t="s">
        <v>139</v>
      </c>
      <c r="C52" s="31">
        <v>31088</v>
      </c>
      <c r="D52" s="32" t="s">
        <v>24</v>
      </c>
      <c r="E52" s="33">
        <v>2.46</v>
      </c>
      <c r="F52" s="33"/>
      <c r="G52" s="32"/>
      <c r="H52" s="34"/>
      <c r="I52" s="35">
        <v>0.6</v>
      </c>
      <c r="J52" s="42">
        <f t="shared" si="0"/>
        <v>1.476</v>
      </c>
      <c r="K52" s="35">
        <v>1</v>
      </c>
      <c r="L52" s="34">
        <f t="shared" si="1"/>
        <v>2.46</v>
      </c>
      <c r="M52" s="32">
        <v>3</v>
      </c>
      <c r="N52" s="34">
        <f t="shared" si="10"/>
        <v>0.98399999999999999</v>
      </c>
      <c r="O52" s="63">
        <f t="shared" si="11"/>
        <v>4398480</v>
      </c>
      <c r="P52" s="52">
        <v>2022</v>
      </c>
      <c r="Q52" s="32" t="s">
        <v>767</v>
      </c>
      <c r="R52" s="32" t="s">
        <v>759</v>
      </c>
      <c r="V52" s="133" t="s">
        <v>140</v>
      </c>
    </row>
    <row r="53" spans="1:22" s="133" customFormat="1" ht="25.5" x14ac:dyDescent="0.25">
      <c r="A53" s="32"/>
      <c r="B53" s="30" t="s">
        <v>139</v>
      </c>
      <c r="C53" s="31">
        <v>31088</v>
      </c>
      <c r="D53" s="32" t="s">
        <v>24</v>
      </c>
      <c r="E53" s="33">
        <v>2.66</v>
      </c>
      <c r="F53" s="33"/>
      <c r="G53" s="32"/>
      <c r="H53" s="34"/>
      <c r="I53" s="35">
        <v>0.6</v>
      </c>
      <c r="J53" s="42">
        <f t="shared" si="0"/>
        <v>1.5960000000000001</v>
      </c>
      <c r="K53" s="35">
        <v>1</v>
      </c>
      <c r="L53" s="34">
        <f t="shared" si="1"/>
        <v>2.66</v>
      </c>
      <c r="M53" s="32">
        <v>3</v>
      </c>
      <c r="N53" s="34">
        <f t="shared" si="10"/>
        <v>1.0640000000000001</v>
      </c>
      <c r="O53" s="63">
        <f t="shared" si="11"/>
        <v>4756080</v>
      </c>
      <c r="P53" s="52">
        <v>2022</v>
      </c>
      <c r="Q53" s="32" t="s">
        <v>767</v>
      </c>
      <c r="R53" s="32" t="s">
        <v>50</v>
      </c>
    </row>
    <row r="54" spans="1:22" s="133" customFormat="1" ht="51" x14ac:dyDescent="0.25">
      <c r="A54" s="32"/>
      <c r="B54" s="30" t="s">
        <v>139</v>
      </c>
      <c r="C54" s="31">
        <v>31088</v>
      </c>
      <c r="D54" s="32" t="s">
        <v>24</v>
      </c>
      <c r="E54" s="33">
        <v>2.72</v>
      </c>
      <c r="F54" s="33"/>
      <c r="G54" s="32"/>
      <c r="H54" s="34"/>
      <c r="I54" s="35">
        <v>0.6</v>
      </c>
      <c r="J54" s="42">
        <f t="shared" si="0"/>
        <v>1.6320000000000001</v>
      </c>
      <c r="K54" s="35">
        <v>1</v>
      </c>
      <c r="L54" s="34">
        <f t="shared" si="1"/>
        <v>2.72</v>
      </c>
      <c r="M54" s="32">
        <v>6</v>
      </c>
      <c r="N54" s="34">
        <f t="shared" si="10"/>
        <v>1.0880000000000001</v>
      </c>
      <c r="O54" s="63">
        <f t="shared" si="11"/>
        <v>9726720</v>
      </c>
      <c r="P54" s="52">
        <v>2022</v>
      </c>
      <c r="Q54" s="32" t="s">
        <v>767</v>
      </c>
      <c r="R54" s="32" t="s">
        <v>141</v>
      </c>
    </row>
    <row r="55" spans="1:22" s="138" customFormat="1" ht="27" x14ac:dyDescent="0.25">
      <c r="A55" s="38"/>
      <c r="B55" s="43" t="s">
        <v>143</v>
      </c>
      <c r="C55" s="44"/>
      <c r="D55" s="47"/>
      <c r="E55" s="46"/>
      <c r="F55" s="46"/>
      <c r="G55" s="47"/>
      <c r="H55" s="48"/>
      <c r="I55" s="49"/>
      <c r="J55" s="50"/>
      <c r="K55" s="41"/>
      <c r="L55" s="40"/>
      <c r="M55" s="47">
        <f>SUM(M52:M54)</f>
        <v>12</v>
      </c>
      <c r="N55" s="40"/>
      <c r="O55" s="135">
        <f>SUM(O52:O54)</f>
        <v>18881280</v>
      </c>
      <c r="P55" s="136"/>
      <c r="Q55" s="47"/>
      <c r="R55" s="38"/>
    </row>
    <row r="56" spans="1:22" s="133" customFormat="1" ht="25.5" x14ac:dyDescent="0.25">
      <c r="A56" s="32">
        <v>17</v>
      </c>
      <c r="B56" s="30" t="s">
        <v>144</v>
      </c>
      <c r="C56" s="31">
        <v>33470</v>
      </c>
      <c r="D56" s="34" t="s">
        <v>84</v>
      </c>
      <c r="E56" s="33">
        <v>2.46</v>
      </c>
      <c r="F56" s="33"/>
      <c r="G56" s="32"/>
      <c r="H56" s="34"/>
      <c r="I56" s="35">
        <v>0.4</v>
      </c>
      <c r="J56" s="42">
        <f t="shared" si="0"/>
        <v>0.98399999999999999</v>
      </c>
      <c r="K56" s="35">
        <v>1</v>
      </c>
      <c r="L56" s="34">
        <f t="shared" si="1"/>
        <v>2.46</v>
      </c>
      <c r="M56" s="32">
        <v>4</v>
      </c>
      <c r="N56" s="34">
        <f t="shared" si="10"/>
        <v>1.476</v>
      </c>
      <c r="O56" s="63">
        <f t="shared" si="11"/>
        <v>8796960</v>
      </c>
      <c r="P56" s="52">
        <v>2022</v>
      </c>
      <c r="Q56" s="32" t="s">
        <v>103</v>
      </c>
      <c r="R56" s="32" t="s">
        <v>145</v>
      </c>
    </row>
    <row r="57" spans="1:22" s="133" customFormat="1" ht="38.25" x14ac:dyDescent="0.25">
      <c r="A57" s="32"/>
      <c r="B57" s="30" t="s">
        <v>144</v>
      </c>
      <c r="C57" s="31">
        <v>33470</v>
      </c>
      <c r="D57" s="34" t="s">
        <v>84</v>
      </c>
      <c r="E57" s="33">
        <v>2.72</v>
      </c>
      <c r="F57" s="33"/>
      <c r="G57" s="32"/>
      <c r="H57" s="34"/>
      <c r="I57" s="35">
        <v>0.4</v>
      </c>
      <c r="J57" s="42">
        <f t="shared" si="0"/>
        <v>1.0880000000000001</v>
      </c>
      <c r="K57" s="35">
        <v>1</v>
      </c>
      <c r="L57" s="34">
        <f t="shared" si="1"/>
        <v>2.72</v>
      </c>
      <c r="M57" s="32">
        <v>2</v>
      </c>
      <c r="N57" s="34">
        <f t="shared" si="10"/>
        <v>1.6320000000000001</v>
      </c>
      <c r="O57" s="63">
        <f t="shared" si="11"/>
        <v>4863360</v>
      </c>
      <c r="P57" s="52">
        <v>2022</v>
      </c>
      <c r="Q57" s="32" t="s">
        <v>103</v>
      </c>
      <c r="R57" s="32" t="s">
        <v>38</v>
      </c>
    </row>
    <row r="58" spans="1:22" s="138" customFormat="1" ht="27" x14ac:dyDescent="0.25">
      <c r="A58" s="38"/>
      <c r="B58" s="43" t="s">
        <v>146</v>
      </c>
      <c r="C58" s="44"/>
      <c r="D58" s="45"/>
      <c r="E58" s="46"/>
      <c r="F58" s="46"/>
      <c r="G58" s="47"/>
      <c r="H58" s="48"/>
      <c r="I58" s="49"/>
      <c r="J58" s="50"/>
      <c r="K58" s="41"/>
      <c r="L58" s="40"/>
      <c r="M58" s="47">
        <f>SUM(M56:M57)</f>
        <v>6</v>
      </c>
      <c r="N58" s="40"/>
      <c r="O58" s="135">
        <f>SUM(O56:O57)</f>
        <v>13660320</v>
      </c>
      <c r="P58" s="136"/>
      <c r="Q58" s="47"/>
      <c r="R58" s="38"/>
    </row>
    <row r="59" spans="1:22" s="83" customFormat="1" ht="25.5" x14ac:dyDescent="0.25">
      <c r="A59" s="24">
        <v>18</v>
      </c>
      <c r="B59" s="17" t="s">
        <v>147</v>
      </c>
      <c r="C59" s="18">
        <v>32380</v>
      </c>
      <c r="D59" s="51" t="s">
        <v>24</v>
      </c>
      <c r="E59" s="20">
        <v>2.86</v>
      </c>
      <c r="F59" s="20"/>
      <c r="G59" s="19"/>
      <c r="H59" s="34"/>
      <c r="I59" s="22">
        <v>0.4</v>
      </c>
      <c r="J59" s="23">
        <f t="shared" si="0"/>
        <v>1.1439999999999999</v>
      </c>
      <c r="K59" s="29">
        <v>1</v>
      </c>
      <c r="L59" s="28">
        <f t="shared" si="1"/>
        <v>2.86</v>
      </c>
      <c r="M59" s="19">
        <v>6</v>
      </c>
      <c r="N59" s="28">
        <f t="shared" si="10"/>
        <v>1.716</v>
      </c>
      <c r="O59" s="64">
        <f t="shared" si="11"/>
        <v>15341040</v>
      </c>
      <c r="P59" s="53">
        <v>2022</v>
      </c>
      <c r="Q59" s="19" t="s">
        <v>103</v>
      </c>
      <c r="R59" s="24"/>
    </row>
    <row r="60" spans="1:22" s="133" customFormat="1" ht="38.25" x14ac:dyDescent="0.25">
      <c r="A60" s="32"/>
      <c r="B60" s="30" t="s">
        <v>147</v>
      </c>
      <c r="C60" s="31">
        <v>32380</v>
      </c>
      <c r="D60" s="52" t="s">
        <v>24</v>
      </c>
      <c r="E60" s="33">
        <v>3.03</v>
      </c>
      <c r="F60" s="33"/>
      <c r="G60" s="32"/>
      <c r="H60" s="34"/>
      <c r="I60" s="35">
        <v>0.4</v>
      </c>
      <c r="J60" s="42">
        <f t="shared" si="0"/>
        <v>1.212</v>
      </c>
      <c r="K60" s="35">
        <v>1</v>
      </c>
      <c r="L60" s="34">
        <f t="shared" si="1"/>
        <v>3.03</v>
      </c>
      <c r="M60" s="32">
        <v>6</v>
      </c>
      <c r="N60" s="34">
        <f t="shared" si="10"/>
        <v>1.8179999999999998</v>
      </c>
      <c r="O60" s="63">
        <f t="shared" si="11"/>
        <v>16252920</v>
      </c>
      <c r="P60" s="52">
        <v>2022</v>
      </c>
      <c r="Q60" s="32" t="s">
        <v>103</v>
      </c>
      <c r="R60" s="32" t="s">
        <v>38</v>
      </c>
    </row>
    <row r="61" spans="1:22" s="138" customFormat="1" ht="27" x14ac:dyDescent="0.25">
      <c r="A61" s="38"/>
      <c r="B61" s="43" t="s">
        <v>148</v>
      </c>
      <c r="C61" s="44"/>
      <c r="D61" s="54"/>
      <c r="E61" s="46"/>
      <c r="F61" s="46"/>
      <c r="G61" s="47"/>
      <c r="H61" s="48"/>
      <c r="I61" s="49"/>
      <c r="J61" s="50"/>
      <c r="K61" s="41"/>
      <c r="L61" s="40"/>
      <c r="M61" s="47">
        <f>SUM(M59:M60)</f>
        <v>12</v>
      </c>
      <c r="N61" s="40"/>
      <c r="O61" s="135">
        <f>SUM(O59:O60)</f>
        <v>31593960</v>
      </c>
      <c r="P61" s="136"/>
      <c r="Q61" s="47"/>
      <c r="R61" s="38"/>
    </row>
    <row r="62" spans="1:22" s="83" customFormat="1" ht="25.5" x14ac:dyDescent="0.25">
      <c r="A62" s="24">
        <v>19</v>
      </c>
      <c r="B62" s="17" t="s">
        <v>149</v>
      </c>
      <c r="C62" s="18">
        <v>33003</v>
      </c>
      <c r="D62" s="19" t="s">
        <v>24</v>
      </c>
      <c r="E62" s="20">
        <v>2.46</v>
      </c>
      <c r="F62" s="20"/>
      <c r="G62" s="19"/>
      <c r="H62" s="34"/>
      <c r="I62" s="22">
        <v>0.4</v>
      </c>
      <c r="J62" s="23">
        <f t="shared" si="0"/>
        <v>0.98399999999999999</v>
      </c>
      <c r="K62" s="29">
        <v>1</v>
      </c>
      <c r="L62" s="28">
        <f t="shared" si="1"/>
        <v>2.46</v>
      </c>
      <c r="M62" s="19">
        <v>3</v>
      </c>
      <c r="N62" s="28">
        <f t="shared" si="10"/>
        <v>1.476</v>
      </c>
      <c r="O62" s="64">
        <f>+N62*M62*1490000</f>
        <v>6597720</v>
      </c>
      <c r="P62" s="53">
        <v>2022</v>
      </c>
      <c r="Q62" s="19" t="s">
        <v>103</v>
      </c>
      <c r="R62" s="24"/>
    </row>
    <row r="63" spans="1:22" s="133" customFormat="1" ht="25.5" x14ac:dyDescent="0.25">
      <c r="A63" s="32"/>
      <c r="B63" s="30" t="s">
        <v>149</v>
      </c>
      <c r="C63" s="31">
        <v>33003</v>
      </c>
      <c r="D63" s="32" t="s">
        <v>24</v>
      </c>
      <c r="E63" s="33">
        <v>2.66</v>
      </c>
      <c r="F63" s="33"/>
      <c r="G63" s="32"/>
      <c r="H63" s="34"/>
      <c r="I63" s="35">
        <v>0.4</v>
      </c>
      <c r="J63" s="42">
        <f t="shared" si="0"/>
        <v>1.0640000000000001</v>
      </c>
      <c r="K63" s="35">
        <v>1</v>
      </c>
      <c r="L63" s="34">
        <f t="shared" si="1"/>
        <v>2.66</v>
      </c>
      <c r="M63" s="32">
        <v>3</v>
      </c>
      <c r="N63" s="34">
        <f t="shared" si="10"/>
        <v>1.5960000000000001</v>
      </c>
      <c r="O63" s="63">
        <f>+N63*M63*1490000</f>
        <v>7134120</v>
      </c>
      <c r="P63" s="52">
        <v>2022</v>
      </c>
      <c r="Q63" s="32" t="s">
        <v>103</v>
      </c>
      <c r="R63" s="32" t="s">
        <v>50</v>
      </c>
    </row>
    <row r="64" spans="1:22" s="133" customFormat="1" ht="38.25" x14ac:dyDescent="0.25">
      <c r="A64" s="32"/>
      <c r="B64" s="30" t="s">
        <v>149</v>
      </c>
      <c r="C64" s="31">
        <v>33003</v>
      </c>
      <c r="D64" s="32" t="s">
        <v>24</v>
      </c>
      <c r="E64" s="33">
        <v>2.72</v>
      </c>
      <c r="F64" s="33"/>
      <c r="G64" s="32"/>
      <c r="H64" s="34"/>
      <c r="I64" s="35">
        <v>0.4</v>
      </c>
      <c r="J64" s="42">
        <f t="shared" si="0"/>
        <v>1.0880000000000001</v>
      </c>
      <c r="K64" s="35">
        <v>1</v>
      </c>
      <c r="L64" s="34">
        <f t="shared" si="1"/>
        <v>2.72</v>
      </c>
      <c r="M64" s="32">
        <v>6</v>
      </c>
      <c r="N64" s="34">
        <f t="shared" si="10"/>
        <v>1.6320000000000001</v>
      </c>
      <c r="O64" s="63">
        <f>+N64*M64*1490000</f>
        <v>14590080.000000002</v>
      </c>
      <c r="P64" s="52">
        <v>2022</v>
      </c>
      <c r="Q64" s="32" t="s">
        <v>103</v>
      </c>
      <c r="R64" s="32" t="s">
        <v>38</v>
      </c>
    </row>
    <row r="65" spans="1:18" s="138" customFormat="1" ht="27" x14ac:dyDescent="0.25">
      <c r="A65" s="38"/>
      <c r="B65" s="43" t="s">
        <v>150</v>
      </c>
      <c r="C65" s="44"/>
      <c r="D65" s="47"/>
      <c r="E65" s="46"/>
      <c r="F65" s="46"/>
      <c r="G65" s="47"/>
      <c r="H65" s="48"/>
      <c r="I65" s="49"/>
      <c r="J65" s="50"/>
      <c r="K65" s="41"/>
      <c r="L65" s="40"/>
      <c r="M65" s="47">
        <f>SUM(M62:M64)</f>
        <v>12</v>
      </c>
      <c r="N65" s="40"/>
      <c r="O65" s="135">
        <f>SUM(O62:O64)</f>
        <v>28321920</v>
      </c>
      <c r="P65" s="136"/>
      <c r="Q65" s="47"/>
      <c r="R65" s="38"/>
    </row>
    <row r="66" spans="1:18" s="83" customFormat="1" ht="25.5" x14ac:dyDescent="0.25">
      <c r="A66" s="24">
        <v>20</v>
      </c>
      <c r="B66" s="17" t="s">
        <v>23</v>
      </c>
      <c r="C66" s="18">
        <v>30971</v>
      </c>
      <c r="D66" s="21" t="s">
        <v>24</v>
      </c>
      <c r="E66" s="20">
        <v>2.2599999999999998</v>
      </c>
      <c r="F66" s="20"/>
      <c r="G66" s="19"/>
      <c r="H66" s="34"/>
      <c r="I66" s="22">
        <v>0.4</v>
      </c>
      <c r="J66" s="23">
        <f t="shared" si="0"/>
        <v>0.90399999999999991</v>
      </c>
      <c r="K66" s="29">
        <v>1</v>
      </c>
      <c r="L66" s="28">
        <f t="shared" si="1"/>
        <v>2.2599999999999998</v>
      </c>
      <c r="M66" s="19">
        <v>6</v>
      </c>
      <c r="N66" s="28">
        <f t="shared" si="10"/>
        <v>1.3559999999999999</v>
      </c>
      <c r="O66" s="64">
        <f>+N66*M66*1490000</f>
        <v>12122639.999999998</v>
      </c>
      <c r="P66" s="53">
        <v>2022</v>
      </c>
      <c r="Q66" s="19" t="s">
        <v>104</v>
      </c>
      <c r="R66" s="24"/>
    </row>
    <row r="67" spans="1:18" s="133" customFormat="1" ht="51" x14ac:dyDescent="0.25">
      <c r="A67" s="32"/>
      <c r="B67" s="30" t="s">
        <v>23</v>
      </c>
      <c r="C67" s="31">
        <v>30971</v>
      </c>
      <c r="D67" s="34" t="s">
        <v>24</v>
      </c>
      <c r="E67" s="33">
        <v>2.41</v>
      </c>
      <c r="F67" s="33"/>
      <c r="G67" s="32"/>
      <c r="H67" s="34"/>
      <c r="I67" s="35">
        <v>0.4</v>
      </c>
      <c r="J67" s="42">
        <f t="shared" si="0"/>
        <v>0.96400000000000008</v>
      </c>
      <c r="K67" s="35">
        <v>1</v>
      </c>
      <c r="L67" s="34">
        <f t="shared" si="1"/>
        <v>2.41</v>
      </c>
      <c r="M67" s="32">
        <v>3</v>
      </c>
      <c r="N67" s="34">
        <f t="shared" si="10"/>
        <v>1.4460000000000002</v>
      </c>
      <c r="O67" s="63">
        <f>+N67*M67*1490000</f>
        <v>6463620.0000000019</v>
      </c>
      <c r="P67" s="52">
        <v>2022</v>
      </c>
      <c r="Q67" s="19" t="s">
        <v>104</v>
      </c>
      <c r="R67" s="32" t="s">
        <v>25</v>
      </c>
    </row>
    <row r="68" spans="1:18" s="138" customFormat="1" ht="27" x14ac:dyDescent="0.25">
      <c r="A68" s="38"/>
      <c r="B68" s="43" t="s">
        <v>28</v>
      </c>
      <c r="C68" s="44"/>
      <c r="D68" s="45"/>
      <c r="E68" s="46"/>
      <c r="F68" s="46"/>
      <c r="G68" s="47"/>
      <c r="H68" s="48"/>
      <c r="I68" s="49"/>
      <c r="J68" s="50"/>
      <c r="K68" s="41"/>
      <c r="L68" s="40"/>
      <c r="M68" s="47">
        <f>SUM(M66:M67)</f>
        <v>9</v>
      </c>
      <c r="N68" s="40"/>
      <c r="O68" s="135">
        <f>SUM(O66:O67)</f>
        <v>18586260</v>
      </c>
      <c r="P68" s="136"/>
      <c r="Q68" s="47"/>
      <c r="R68" s="38"/>
    </row>
    <row r="69" spans="1:18" s="83" customFormat="1" ht="51" x14ac:dyDescent="0.25">
      <c r="A69" s="24">
        <v>21</v>
      </c>
      <c r="B69" s="17" t="s">
        <v>29</v>
      </c>
      <c r="C69" s="18">
        <v>35522</v>
      </c>
      <c r="D69" s="21" t="s">
        <v>24</v>
      </c>
      <c r="E69" s="20">
        <v>2.2599999999999998</v>
      </c>
      <c r="F69" s="20"/>
      <c r="G69" s="19"/>
      <c r="H69" s="34"/>
      <c r="I69" s="22">
        <v>0.6</v>
      </c>
      <c r="J69" s="23">
        <f t="shared" si="0"/>
        <v>1.3559999999999999</v>
      </c>
      <c r="K69" s="29">
        <v>1</v>
      </c>
      <c r="L69" s="28">
        <f t="shared" si="1"/>
        <v>2.2599999999999998</v>
      </c>
      <c r="M69" s="19">
        <v>6</v>
      </c>
      <c r="N69" s="28">
        <f t="shared" si="10"/>
        <v>0.90399999999999991</v>
      </c>
      <c r="O69" s="64">
        <f>+N69*M69*1490000</f>
        <v>8081759.9999999991</v>
      </c>
      <c r="P69" s="53">
        <v>2022</v>
      </c>
      <c r="Q69" s="19" t="s">
        <v>766</v>
      </c>
      <c r="R69" s="24"/>
    </row>
    <row r="70" spans="1:18" s="133" customFormat="1" ht="51" x14ac:dyDescent="0.25">
      <c r="A70" s="131"/>
      <c r="B70" s="30" t="s">
        <v>29</v>
      </c>
      <c r="C70" s="31">
        <v>35522</v>
      </c>
      <c r="D70" s="34" t="s">
        <v>24</v>
      </c>
      <c r="E70" s="33">
        <v>2.41</v>
      </c>
      <c r="F70" s="33"/>
      <c r="G70" s="32"/>
      <c r="H70" s="34"/>
      <c r="I70" s="35">
        <v>0.6</v>
      </c>
      <c r="J70" s="42">
        <f t="shared" si="0"/>
        <v>1.446</v>
      </c>
      <c r="K70" s="35">
        <v>1</v>
      </c>
      <c r="L70" s="34">
        <f t="shared" si="1"/>
        <v>2.41</v>
      </c>
      <c r="M70" s="32">
        <v>3</v>
      </c>
      <c r="N70" s="34">
        <f t="shared" si="10"/>
        <v>0.96400000000000019</v>
      </c>
      <c r="O70" s="63">
        <f>+N70*M70*1490000</f>
        <v>4309080.0000000009</v>
      </c>
      <c r="P70" s="52">
        <v>2022</v>
      </c>
      <c r="Q70" s="19" t="s">
        <v>766</v>
      </c>
      <c r="R70" s="32" t="s">
        <v>30</v>
      </c>
    </row>
    <row r="71" spans="1:18" s="133" customFormat="1" ht="38.25" x14ac:dyDescent="0.25">
      <c r="A71" s="131"/>
      <c r="B71" s="30" t="s">
        <v>29</v>
      </c>
      <c r="C71" s="31">
        <v>35522</v>
      </c>
      <c r="D71" s="34" t="s">
        <v>24</v>
      </c>
      <c r="E71" s="33">
        <v>2.41</v>
      </c>
      <c r="F71" s="33"/>
      <c r="G71" s="32"/>
      <c r="H71" s="34"/>
      <c r="I71" s="35">
        <v>0.4</v>
      </c>
      <c r="J71" s="42">
        <f t="shared" si="0"/>
        <v>0.96400000000000008</v>
      </c>
      <c r="K71" s="35">
        <v>1</v>
      </c>
      <c r="L71" s="34">
        <f t="shared" si="1"/>
        <v>2.41</v>
      </c>
      <c r="M71" s="32">
        <v>3</v>
      </c>
      <c r="N71" s="34">
        <f t="shared" si="10"/>
        <v>1.4460000000000002</v>
      </c>
      <c r="O71" s="63">
        <f>+N71*M71*1490000</f>
        <v>6463620.0000000019</v>
      </c>
      <c r="P71" s="52">
        <v>2022</v>
      </c>
      <c r="Q71" s="19" t="s">
        <v>104</v>
      </c>
      <c r="R71" s="32" t="s">
        <v>31</v>
      </c>
    </row>
    <row r="72" spans="1:18" s="138" customFormat="1" ht="27" x14ac:dyDescent="0.25">
      <c r="A72" s="134"/>
      <c r="B72" s="43" t="s">
        <v>36</v>
      </c>
      <c r="C72" s="44"/>
      <c r="D72" s="45"/>
      <c r="E72" s="46"/>
      <c r="F72" s="46"/>
      <c r="G72" s="47"/>
      <c r="H72" s="48"/>
      <c r="I72" s="49"/>
      <c r="J72" s="50"/>
      <c r="K72" s="41"/>
      <c r="L72" s="40"/>
      <c r="M72" s="47">
        <f>SUM(M69:M71)</f>
        <v>12</v>
      </c>
      <c r="N72" s="40"/>
      <c r="O72" s="135">
        <f>SUM(O69:O71)</f>
        <v>18854460</v>
      </c>
      <c r="P72" s="136"/>
      <c r="Q72" s="140"/>
      <c r="R72" s="38"/>
    </row>
    <row r="73" spans="1:18" s="83" customFormat="1" ht="51" x14ac:dyDescent="0.25">
      <c r="A73" s="128">
        <v>22</v>
      </c>
      <c r="B73" s="17" t="s">
        <v>151</v>
      </c>
      <c r="C73" s="58">
        <v>33878</v>
      </c>
      <c r="D73" s="19" t="s">
        <v>102</v>
      </c>
      <c r="E73" s="20">
        <v>2.34</v>
      </c>
      <c r="F73" s="20"/>
      <c r="G73" s="19"/>
      <c r="H73" s="34"/>
      <c r="I73" s="22">
        <v>0.6</v>
      </c>
      <c r="J73" s="23">
        <f t="shared" si="0"/>
        <v>1.4039999999999999</v>
      </c>
      <c r="K73" s="29">
        <v>1</v>
      </c>
      <c r="L73" s="28">
        <f t="shared" si="1"/>
        <v>2.34</v>
      </c>
      <c r="M73" s="19">
        <v>1</v>
      </c>
      <c r="N73" s="28">
        <f t="shared" si="10"/>
        <v>0.93599999999999994</v>
      </c>
      <c r="O73" s="64">
        <f>+N73*M73*1490000</f>
        <v>1394640</v>
      </c>
      <c r="P73" s="53">
        <v>2022</v>
      </c>
      <c r="Q73" s="19" t="s">
        <v>766</v>
      </c>
      <c r="R73" s="24"/>
    </row>
    <row r="74" spans="1:18" s="133" customFormat="1" ht="51" x14ac:dyDescent="0.25">
      <c r="A74" s="131"/>
      <c r="B74" s="30" t="s">
        <v>151</v>
      </c>
      <c r="C74" s="55">
        <v>33878</v>
      </c>
      <c r="D74" s="32" t="s">
        <v>102</v>
      </c>
      <c r="E74" s="33">
        <v>2.67</v>
      </c>
      <c r="F74" s="33"/>
      <c r="G74" s="32"/>
      <c r="H74" s="34"/>
      <c r="I74" s="35">
        <v>0.6</v>
      </c>
      <c r="J74" s="42">
        <f t="shared" si="0"/>
        <v>1.6019999999999999</v>
      </c>
      <c r="K74" s="35">
        <v>1</v>
      </c>
      <c r="L74" s="34">
        <f t="shared" si="1"/>
        <v>2.67</v>
      </c>
      <c r="M74" s="32">
        <v>11</v>
      </c>
      <c r="N74" s="34">
        <f t="shared" si="10"/>
        <v>1.0680000000000001</v>
      </c>
      <c r="O74" s="63">
        <f>+N74*M74*1490000</f>
        <v>17504520</v>
      </c>
      <c r="P74" s="52">
        <v>2022</v>
      </c>
      <c r="Q74" s="19" t="s">
        <v>766</v>
      </c>
      <c r="R74" s="32" t="s">
        <v>129</v>
      </c>
    </row>
    <row r="75" spans="1:18" s="138" customFormat="1" ht="27" x14ac:dyDescent="0.25">
      <c r="A75" s="134"/>
      <c r="B75" s="43" t="s">
        <v>152</v>
      </c>
      <c r="C75" s="57"/>
      <c r="D75" s="47"/>
      <c r="E75" s="46"/>
      <c r="F75" s="46"/>
      <c r="G75" s="47"/>
      <c r="H75" s="48"/>
      <c r="I75" s="49"/>
      <c r="J75" s="50"/>
      <c r="K75" s="41"/>
      <c r="L75" s="40"/>
      <c r="M75" s="47">
        <f>SUM(M73:M74)</f>
        <v>12</v>
      </c>
      <c r="N75" s="40"/>
      <c r="O75" s="135">
        <f>SUM(O73:O74)</f>
        <v>18899160</v>
      </c>
      <c r="P75" s="136"/>
      <c r="Q75" s="140"/>
      <c r="R75" s="38"/>
    </row>
    <row r="76" spans="1:18" s="83" customFormat="1" ht="51" x14ac:dyDescent="0.25">
      <c r="A76" s="128">
        <v>24</v>
      </c>
      <c r="B76" s="17" t="s">
        <v>155</v>
      </c>
      <c r="C76" s="18">
        <v>30188</v>
      </c>
      <c r="D76" s="51" t="s">
        <v>24</v>
      </c>
      <c r="E76" s="20">
        <v>3.26</v>
      </c>
      <c r="F76" s="20"/>
      <c r="G76" s="19"/>
      <c r="H76" s="34"/>
      <c r="I76" s="22">
        <v>0.6</v>
      </c>
      <c r="J76" s="23">
        <f t="shared" si="0"/>
        <v>1.9559999999999997</v>
      </c>
      <c r="K76" s="29">
        <v>1</v>
      </c>
      <c r="L76" s="28">
        <f t="shared" si="1"/>
        <v>3.26</v>
      </c>
      <c r="M76" s="19">
        <v>1</v>
      </c>
      <c r="N76" s="28">
        <f t="shared" si="10"/>
        <v>1.304</v>
      </c>
      <c r="O76" s="64">
        <f>+N76*M76*1490000</f>
        <v>1942960</v>
      </c>
      <c r="P76" s="53">
        <v>2022</v>
      </c>
      <c r="Q76" s="19" t="s">
        <v>766</v>
      </c>
      <c r="R76" s="24"/>
    </row>
    <row r="77" spans="1:18" s="133" customFormat="1" ht="51" x14ac:dyDescent="0.25">
      <c r="A77" s="131"/>
      <c r="B77" s="30" t="s">
        <v>155</v>
      </c>
      <c r="C77" s="31">
        <v>30188</v>
      </c>
      <c r="D77" s="52" t="s">
        <v>24</v>
      </c>
      <c r="E77" s="33">
        <v>3.46</v>
      </c>
      <c r="F77" s="33"/>
      <c r="G77" s="32"/>
      <c r="H77" s="34"/>
      <c r="I77" s="35">
        <v>0.6</v>
      </c>
      <c r="J77" s="42">
        <f t="shared" si="0"/>
        <v>2.0760000000000001</v>
      </c>
      <c r="K77" s="35">
        <v>1</v>
      </c>
      <c r="L77" s="34">
        <f t="shared" si="1"/>
        <v>3.46</v>
      </c>
      <c r="M77" s="32">
        <v>5</v>
      </c>
      <c r="N77" s="34">
        <f t="shared" si="10"/>
        <v>1.3839999999999999</v>
      </c>
      <c r="O77" s="63">
        <f>+N77*M77*1490000</f>
        <v>10310800</v>
      </c>
      <c r="P77" s="52">
        <v>2022</v>
      </c>
      <c r="Q77" s="19" t="s">
        <v>766</v>
      </c>
      <c r="R77" s="32" t="s">
        <v>50</v>
      </c>
    </row>
    <row r="78" spans="1:18" s="133" customFormat="1" ht="51" x14ac:dyDescent="0.25">
      <c r="A78" s="131"/>
      <c r="B78" s="30" t="s">
        <v>155</v>
      </c>
      <c r="C78" s="31">
        <v>30188</v>
      </c>
      <c r="D78" s="52" t="s">
        <v>24</v>
      </c>
      <c r="E78" s="33">
        <v>3.65</v>
      </c>
      <c r="F78" s="33"/>
      <c r="G78" s="32"/>
      <c r="H78" s="34"/>
      <c r="I78" s="35">
        <v>0.6</v>
      </c>
      <c r="J78" s="42">
        <f t="shared" si="0"/>
        <v>2.19</v>
      </c>
      <c r="K78" s="35">
        <v>1</v>
      </c>
      <c r="L78" s="34">
        <f t="shared" si="1"/>
        <v>3.65</v>
      </c>
      <c r="M78" s="32">
        <v>6</v>
      </c>
      <c r="N78" s="34">
        <f t="shared" si="10"/>
        <v>1.46</v>
      </c>
      <c r="O78" s="63">
        <f>+N78*M78*1490000</f>
        <v>13052400</v>
      </c>
      <c r="P78" s="52">
        <v>2022</v>
      </c>
      <c r="Q78" s="19" t="s">
        <v>766</v>
      </c>
      <c r="R78" s="32" t="s">
        <v>38</v>
      </c>
    </row>
    <row r="79" spans="1:18" s="138" customFormat="1" ht="27" x14ac:dyDescent="0.25">
      <c r="A79" s="134"/>
      <c r="B79" s="43" t="s">
        <v>156</v>
      </c>
      <c r="C79" s="44"/>
      <c r="D79" s="54"/>
      <c r="E79" s="46"/>
      <c r="F79" s="46"/>
      <c r="G79" s="47"/>
      <c r="H79" s="48"/>
      <c r="I79" s="49"/>
      <c r="J79" s="50"/>
      <c r="K79" s="41"/>
      <c r="L79" s="40"/>
      <c r="M79" s="47">
        <f>SUM(M76:M78)</f>
        <v>12</v>
      </c>
      <c r="N79" s="40"/>
      <c r="O79" s="135">
        <f>SUM(O76:O78)</f>
        <v>25306160</v>
      </c>
      <c r="P79" s="136"/>
      <c r="Q79" s="140"/>
      <c r="R79" s="38"/>
    </row>
    <row r="80" spans="1:18" s="133" customFormat="1" ht="51" x14ac:dyDescent="0.25">
      <c r="A80" s="131">
        <v>25</v>
      </c>
      <c r="B80" s="30" t="s">
        <v>157</v>
      </c>
      <c r="C80" s="31">
        <v>32744</v>
      </c>
      <c r="D80" s="32" t="s">
        <v>24</v>
      </c>
      <c r="E80" s="33">
        <v>2.86</v>
      </c>
      <c r="F80" s="33"/>
      <c r="G80" s="32"/>
      <c r="H80" s="34"/>
      <c r="I80" s="35">
        <v>0.6</v>
      </c>
      <c r="J80" s="42">
        <f t="shared" si="0"/>
        <v>1.716</v>
      </c>
      <c r="K80" s="35">
        <v>1</v>
      </c>
      <c r="L80" s="34">
        <f t="shared" si="1"/>
        <v>2.86</v>
      </c>
      <c r="M80" s="32">
        <v>5</v>
      </c>
      <c r="N80" s="34">
        <f t="shared" si="10"/>
        <v>1.1439999999999999</v>
      </c>
      <c r="O80" s="63">
        <f>+N80*M80*1490000</f>
        <v>8522800</v>
      </c>
      <c r="P80" s="52">
        <v>2022</v>
      </c>
      <c r="Q80" s="19" t="s">
        <v>766</v>
      </c>
      <c r="R80" s="32" t="s">
        <v>158</v>
      </c>
    </row>
    <row r="81" spans="1:18" s="133" customFormat="1" ht="51" x14ac:dyDescent="0.25">
      <c r="A81" s="131"/>
      <c r="B81" s="30" t="s">
        <v>157</v>
      </c>
      <c r="C81" s="31">
        <v>32744</v>
      </c>
      <c r="D81" s="32" t="s">
        <v>24</v>
      </c>
      <c r="E81" s="33">
        <v>3.03</v>
      </c>
      <c r="F81" s="33"/>
      <c r="G81" s="32"/>
      <c r="H81" s="34"/>
      <c r="I81" s="35">
        <v>0.6</v>
      </c>
      <c r="J81" s="42">
        <f t="shared" si="0"/>
        <v>1.8179999999999998</v>
      </c>
      <c r="K81" s="35">
        <v>1</v>
      </c>
      <c r="L81" s="34">
        <f t="shared" si="1"/>
        <v>3.03</v>
      </c>
      <c r="M81" s="32">
        <v>6</v>
      </c>
      <c r="N81" s="34">
        <f t="shared" si="10"/>
        <v>1.212</v>
      </c>
      <c r="O81" s="63">
        <f>+N81*M81*1490000</f>
        <v>10835280</v>
      </c>
      <c r="P81" s="52">
        <v>2022</v>
      </c>
      <c r="Q81" s="19" t="s">
        <v>766</v>
      </c>
      <c r="R81" s="32" t="s">
        <v>38</v>
      </c>
    </row>
    <row r="82" spans="1:18" s="138" customFormat="1" ht="27" x14ac:dyDescent="0.25">
      <c r="A82" s="134"/>
      <c r="B82" s="43" t="s">
        <v>159</v>
      </c>
      <c r="C82" s="44"/>
      <c r="D82" s="47"/>
      <c r="E82" s="46"/>
      <c r="F82" s="46"/>
      <c r="G82" s="47"/>
      <c r="H82" s="48"/>
      <c r="I82" s="49"/>
      <c r="J82" s="50"/>
      <c r="K82" s="41"/>
      <c r="L82" s="40"/>
      <c r="M82" s="47">
        <f>SUM(M80:M81)</f>
        <v>11</v>
      </c>
      <c r="N82" s="40"/>
      <c r="O82" s="135">
        <f>SUM(O80:O81)</f>
        <v>19358080</v>
      </c>
      <c r="P82" s="136"/>
      <c r="Q82" s="140"/>
      <c r="R82" s="38"/>
    </row>
    <row r="83" spans="1:18" s="83" customFormat="1" ht="51" x14ac:dyDescent="0.25">
      <c r="A83" s="128">
        <v>26</v>
      </c>
      <c r="B83" s="17" t="s">
        <v>160</v>
      </c>
      <c r="C83" s="18">
        <v>33572</v>
      </c>
      <c r="D83" s="19" t="s">
        <v>64</v>
      </c>
      <c r="E83" s="20">
        <v>2.67</v>
      </c>
      <c r="F83" s="20"/>
      <c r="G83" s="19"/>
      <c r="H83" s="34"/>
      <c r="I83" s="22">
        <v>0.6</v>
      </c>
      <c r="J83" s="23">
        <f t="shared" si="0"/>
        <v>1.6019999999999999</v>
      </c>
      <c r="K83" s="29">
        <v>1</v>
      </c>
      <c r="L83" s="28">
        <f t="shared" si="1"/>
        <v>2.67</v>
      </c>
      <c r="M83" s="19">
        <v>5</v>
      </c>
      <c r="N83" s="28">
        <f t="shared" si="10"/>
        <v>1.0680000000000001</v>
      </c>
      <c r="O83" s="64">
        <f>+N83*M83*1490000</f>
        <v>7956600</v>
      </c>
      <c r="P83" s="53">
        <v>2022</v>
      </c>
      <c r="Q83" s="19" t="s">
        <v>766</v>
      </c>
      <c r="R83" s="24"/>
    </row>
    <row r="84" spans="1:18" s="133" customFormat="1" ht="63.75" x14ac:dyDescent="0.25">
      <c r="A84" s="131"/>
      <c r="B84" s="30" t="s">
        <v>160</v>
      </c>
      <c r="C84" s="31">
        <v>33572</v>
      </c>
      <c r="D84" s="32" t="s">
        <v>64</v>
      </c>
      <c r="E84" s="33">
        <v>3</v>
      </c>
      <c r="F84" s="33"/>
      <c r="G84" s="32"/>
      <c r="H84" s="34"/>
      <c r="I84" s="35">
        <v>0.6</v>
      </c>
      <c r="J84" s="42">
        <f t="shared" si="0"/>
        <v>1.7999999999999998</v>
      </c>
      <c r="K84" s="35">
        <v>1</v>
      </c>
      <c r="L84" s="34">
        <f t="shared" si="1"/>
        <v>3</v>
      </c>
      <c r="M84" s="32">
        <v>6</v>
      </c>
      <c r="N84" s="34">
        <f t="shared" si="10"/>
        <v>1.2000000000000002</v>
      </c>
      <c r="O84" s="63">
        <f>+N84*M84*1490000</f>
        <v>10728000.000000002</v>
      </c>
      <c r="P84" s="52">
        <v>2022</v>
      </c>
      <c r="Q84" s="19" t="s">
        <v>766</v>
      </c>
      <c r="R84" s="32" t="s">
        <v>161</v>
      </c>
    </row>
    <row r="85" spans="1:18" s="138" customFormat="1" ht="27" x14ac:dyDescent="0.25">
      <c r="A85" s="134"/>
      <c r="B85" s="43" t="s">
        <v>163</v>
      </c>
      <c r="C85" s="44"/>
      <c r="D85" s="47"/>
      <c r="E85" s="46"/>
      <c r="F85" s="46"/>
      <c r="G85" s="47"/>
      <c r="H85" s="48"/>
      <c r="I85" s="49"/>
      <c r="J85" s="50"/>
      <c r="K85" s="41"/>
      <c r="L85" s="40"/>
      <c r="M85" s="47">
        <f>SUM(M83:M84)</f>
        <v>11</v>
      </c>
      <c r="N85" s="40"/>
      <c r="O85" s="135">
        <f>SUM(O83:O84)</f>
        <v>18684600</v>
      </c>
      <c r="P85" s="136"/>
      <c r="Q85" s="140"/>
      <c r="R85" s="38"/>
    </row>
    <row r="86" spans="1:18" s="83" customFormat="1" ht="51" x14ac:dyDescent="0.25">
      <c r="A86" s="128">
        <v>27</v>
      </c>
      <c r="B86" s="17" t="s">
        <v>164</v>
      </c>
      <c r="C86" s="59">
        <v>30541</v>
      </c>
      <c r="D86" s="51" t="s">
        <v>24</v>
      </c>
      <c r="E86" s="20">
        <v>3.06</v>
      </c>
      <c r="F86" s="20"/>
      <c r="G86" s="19"/>
      <c r="H86" s="34"/>
      <c r="I86" s="22">
        <v>0.6</v>
      </c>
      <c r="J86" s="23">
        <f t="shared" si="0"/>
        <v>1.8359999999999999</v>
      </c>
      <c r="K86" s="29">
        <v>1</v>
      </c>
      <c r="L86" s="28">
        <f t="shared" si="1"/>
        <v>3.06</v>
      </c>
      <c r="M86" s="19">
        <v>6</v>
      </c>
      <c r="N86" s="28">
        <f t="shared" si="10"/>
        <v>1.2240000000000002</v>
      </c>
      <c r="O86" s="64">
        <f>+N86*M86*1490000</f>
        <v>10942560.000000002</v>
      </c>
      <c r="P86" s="53">
        <v>2022</v>
      </c>
      <c r="Q86" s="129" t="s">
        <v>766</v>
      </c>
      <c r="R86" s="24"/>
    </row>
    <row r="87" spans="1:18" s="133" customFormat="1" ht="51" x14ac:dyDescent="0.25">
      <c r="A87" s="131"/>
      <c r="B87" s="30" t="s">
        <v>164</v>
      </c>
      <c r="C87" s="60">
        <v>30541</v>
      </c>
      <c r="D87" s="52" t="s">
        <v>24</v>
      </c>
      <c r="E87" s="33">
        <v>3.34</v>
      </c>
      <c r="F87" s="33"/>
      <c r="G87" s="32"/>
      <c r="H87" s="34"/>
      <c r="I87" s="35">
        <v>0.6</v>
      </c>
      <c r="J87" s="42">
        <f t="shared" si="0"/>
        <v>2.004</v>
      </c>
      <c r="K87" s="35">
        <v>1</v>
      </c>
      <c r="L87" s="34">
        <f t="shared" si="1"/>
        <v>3.34</v>
      </c>
      <c r="M87" s="32">
        <v>6</v>
      </c>
      <c r="N87" s="34">
        <f t="shared" si="10"/>
        <v>1.3359999999999999</v>
      </c>
      <c r="O87" s="63">
        <f>+N87*M87*1490000</f>
        <v>11943839.999999998</v>
      </c>
      <c r="P87" s="52">
        <v>2022</v>
      </c>
      <c r="Q87" s="132" t="s">
        <v>766</v>
      </c>
      <c r="R87" s="32" t="s">
        <v>38</v>
      </c>
    </row>
    <row r="88" spans="1:18" s="138" customFormat="1" ht="27" x14ac:dyDescent="0.25">
      <c r="A88" s="134"/>
      <c r="B88" s="43" t="s">
        <v>165</v>
      </c>
      <c r="C88" s="62"/>
      <c r="D88" s="54"/>
      <c r="E88" s="46"/>
      <c r="F88" s="46"/>
      <c r="G88" s="47"/>
      <c r="H88" s="48"/>
      <c r="I88" s="49"/>
      <c r="J88" s="50"/>
      <c r="K88" s="41"/>
      <c r="L88" s="40"/>
      <c r="M88" s="47">
        <f>SUM(M86:M87)</f>
        <v>12</v>
      </c>
      <c r="N88" s="40"/>
      <c r="O88" s="135">
        <f>SUM(O86:O87)</f>
        <v>22886400</v>
      </c>
      <c r="P88" s="136"/>
      <c r="Q88" s="140"/>
      <c r="R88" s="38"/>
    </row>
    <row r="89" spans="1:18" s="83" customFormat="1" ht="51" x14ac:dyDescent="0.25">
      <c r="A89" s="128">
        <v>28</v>
      </c>
      <c r="B89" s="17" t="s">
        <v>166</v>
      </c>
      <c r="C89" s="18">
        <v>31221</v>
      </c>
      <c r="D89" s="51" t="s">
        <v>24</v>
      </c>
      <c r="E89" s="20">
        <v>3.06</v>
      </c>
      <c r="F89" s="20"/>
      <c r="G89" s="19"/>
      <c r="H89" s="34"/>
      <c r="I89" s="22">
        <v>0.6</v>
      </c>
      <c r="J89" s="23">
        <f t="shared" si="0"/>
        <v>1.8359999999999999</v>
      </c>
      <c r="K89" s="29">
        <v>1</v>
      </c>
      <c r="L89" s="28">
        <f t="shared" si="1"/>
        <v>3.06</v>
      </c>
      <c r="M89" s="19">
        <v>5</v>
      </c>
      <c r="N89" s="28">
        <f t="shared" si="10"/>
        <v>1.2240000000000002</v>
      </c>
      <c r="O89" s="64">
        <f>+N89*M89*1490000</f>
        <v>9118800.0000000019</v>
      </c>
      <c r="P89" s="53">
        <v>2022</v>
      </c>
      <c r="Q89" s="129" t="s">
        <v>766</v>
      </c>
      <c r="R89" s="24"/>
    </row>
    <row r="90" spans="1:18" s="133" customFormat="1" ht="51" x14ac:dyDescent="0.25">
      <c r="A90" s="131"/>
      <c r="B90" s="30" t="s">
        <v>166</v>
      </c>
      <c r="C90" s="31">
        <v>31221</v>
      </c>
      <c r="D90" s="52" t="s">
        <v>24</v>
      </c>
      <c r="E90" s="33">
        <v>3.06</v>
      </c>
      <c r="F90" s="33">
        <v>0.4</v>
      </c>
      <c r="G90" s="32"/>
      <c r="H90" s="34"/>
      <c r="I90" s="35">
        <v>0.6</v>
      </c>
      <c r="J90" s="42">
        <f t="shared" si="0"/>
        <v>2.0760000000000001</v>
      </c>
      <c r="K90" s="35">
        <v>1</v>
      </c>
      <c r="L90" s="34">
        <f t="shared" si="1"/>
        <v>3.46</v>
      </c>
      <c r="M90" s="32">
        <v>1</v>
      </c>
      <c r="N90" s="34">
        <f t="shared" si="10"/>
        <v>1.3839999999999999</v>
      </c>
      <c r="O90" s="63">
        <f>+N90*M90*1490000</f>
        <v>2062159.9999999998</v>
      </c>
      <c r="P90" s="52">
        <v>2022</v>
      </c>
      <c r="Q90" s="132" t="s">
        <v>766</v>
      </c>
      <c r="R90" s="32" t="s">
        <v>167</v>
      </c>
    </row>
    <row r="91" spans="1:18" s="133" customFormat="1" ht="51" x14ac:dyDescent="0.25">
      <c r="A91" s="131"/>
      <c r="B91" s="30" t="s">
        <v>166</v>
      </c>
      <c r="C91" s="31">
        <v>31221</v>
      </c>
      <c r="D91" s="52" t="s">
        <v>24</v>
      </c>
      <c r="E91" s="33">
        <v>3.34</v>
      </c>
      <c r="F91" s="33">
        <v>0.4</v>
      </c>
      <c r="G91" s="32"/>
      <c r="H91" s="34"/>
      <c r="I91" s="35">
        <v>0.6</v>
      </c>
      <c r="J91" s="42">
        <f t="shared" si="0"/>
        <v>2.2439999999999998</v>
      </c>
      <c r="K91" s="35">
        <v>1</v>
      </c>
      <c r="L91" s="34">
        <f t="shared" si="1"/>
        <v>3.7399999999999998</v>
      </c>
      <c r="M91" s="32">
        <v>6</v>
      </c>
      <c r="N91" s="34">
        <f t="shared" si="10"/>
        <v>1.496</v>
      </c>
      <c r="O91" s="63">
        <f>+N91*M91*1490000</f>
        <v>13374239.999999998</v>
      </c>
      <c r="P91" s="52">
        <v>2022</v>
      </c>
      <c r="Q91" s="132" t="s">
        <v>766</v>
      </c>
      <c r="R91" s="32" t="s">
        <v>38</v>
      </c>
    </row>
    <row r="92" spans="1:18" s="138" customFormat="1" ht="27" x14ac:dyDescent="0.25">
      <c r="A92" s="134"/>
      <c r="B92" s="43" t="s">
        <v>168</v>
      </c>
      <c r="C92" s="44"/>
      <c r="D92" s="54"/>
      <c r="E92" s="46"/>
      <c r="F92" s="46"/>
      <c r="G92" s="47"/>
      <c r="H92" s="48"/>
      <c r="I92" s="49"/>
      <c r="J92" s="50"/>
      <c r="K92" s="41"/>
      <c r="L92" s="40"/>
      <c r="M92" s="47">
        <f>SUM(M89:M91)</f>
        <v>12</v>
      </c>
      <c r="N92" s="40"/>
      <c r="O92" s="135">
        <f>SUM(O89:O91)</f>
        <v>24555200</v>
      </c>
      <c r="P92" s="136"/>
      <c r="Q92" s="140"/>
      <c r="R92" s="38"/>
    </row>
    <row r="93" spans="1:18" s="83" customFormat="1" ht="51" x14ac:dyDescent="0.25">
      <c r="A93" s="128">
        <v>29</v>
      </c>
      <c r="B93" s="17" t="s">
        <v>169</v>
      </c>
      <c r="C93" s="18" t="s">
        <v>170</v>
      </c>
      <c r="D93" s="19" t="s">
        <v>24</v>
      </c>
      <c r="E93" s="20">
        <v>2.46</v>
      </c>
      <c r="F93" s="20"/>
      <c r="G93" s="19"/>
      <c r="H93" s="34"/>
      <c r="I93" s="22">
        <v>0.6</v>
      </c>
      <c r="J93" s="23">
        <f t="shared" si="0"/>
        <v>1.476</v>
      </c>
      <c r="K93" s="29">
        <v>1</v>
      </c>
      <c r="L93" s="28">
        <f t="shared" si="1"/>
        <v>2.46</v>
      </c>
      <c r="M93" s="19">
        <v>6</v>
      </c>
      <c r="N93" s="28">
        <f t="shared" si="10"/>
        <v>0.98399999999999999</v>
      </c>
      <c r="O93" s="64">
        <f>+N93*M93*1490000</f>
        <v>8796960</v>
      </c>
      <c r="P93" s="53">
        <v>2022</v>
      </c>
      <c r="Q93" s="129" t="s">
        <v>766</v>
      </c>
      <c r="R93" s="24"/>
    </row>
    <row r="94" spans="1:18" s="133" customFormat="1" ht="51" x14ac:dyDescent="0.25">
      <c r="A94" s="131"/>
      <c r="B94" s="30" t="s">
        <v>169</v>
      </c>
      <c r="C94" s="31" t="s">
        <v>170</v>
      </c>
      <c r="D94" s="32" t="s">
        <v>24</v>
      </c>
      <c r="E94" s="33">
        <v>2.72</v>
      </c>
      <c r="F94" s="33"/>
      <c r="G94" s="32"/>
      <c r="H94" s="34"/>
      <c r="I94" s="35">
        <v>0.6</v>
      </c>
      <c r="J94" s="42">
        <f t="shared" si="0"/>
        <v>1.6320000000000001</v>
      </c>
      <c r="K94" s="35">
        <v>1</v>
      </c>
      <c r="L94" s="34">
        <f t="shared" si="1"/>
        <v>2.72</v>
      </c>
      <c r="M94" s="32">
        <v>6</v>
      </c>
      <c r="N94" s="34">
        <f t="shared" si="10"/>
        <v>1.0880000000000001</v>
      </c>
      <c r="O94" s="63">
        <f>+N94*M94*1490000</f>
        <v>9726720</v>
      </c>
      <c r="P94" s="52">
        <v>2022</v>
      </c>
      <c r="Q94" s="132" t="s">
        <v>766</v>
      </c>
      <c r="R94" s="32" t="s">
        <v>38</v>
      </c>
    </row>
    <row r="95" spans="1:18" s="138" customFormat="1" ht="27" x14ac:dyDescent="0.25">
      <c r="A95" s="134"/>
      <c r="B95" s="43" t="s">
        <v>171</v>
      </c>
      <c r="C95" s="44"/>
      <c r="D95" s="47"/>
      <c r="E95" s="46"/>
      <c r="F95" s="46"/>
      <c r="G95" s="47"/>
      <c r="H95" s="48"/>
      <c r="I95" s="49"/>
      <c r="J95" s="50"/>
      <c r="K95" s="41"/>
      <c r="L95" s="40"/>
      <c r="M95" s="47">
        <f>SUM(M93:M94)</f>
        <v>12</v>
      </c>
      <c r="N95" s="40"/>
      <c r="O95" s="135">
        <f>SUM(O93:O94)</f>
        <v>18523680</v>
      </c>
      <c r="P95" s="136"/>
      <c r="Q95" s="140"/>
      <c r="R95" s="38"/>
    </row>
    <row r="96" spans="1:18" s="83" customFormat="1" ht="51" x14ac:dyDescent="0.25">
      <c r="A96" s="128">
        <v>30</v>
      </c>
      <c r="B96" s="17" t="s">
        <v>172</v>
      </c>
      <c r="C96" s="18">
        <v>33156</v>
      </c>
      <c r="D96" s="21" t="s">
        <v>102</v>
      </c>
      <c r="E96" s="20">
        <v>3</v>
      </c>
      <c r="F96" s="20">
        <v>0.4</v>
      </c>
      <c r="G96" s="19"/>
      <c r="H96" s="34"/>
      <c r="I96" s="22">
        <v>0.6</v>
      </c>
      <c r="J96" s="23">
        <f t="shared" si="0"/>
        <v>2.04</v>
      </c>
      <c r="K96" s="29">
        <v>1</v>
      </c>
      <c r="L96" s="28">
        <f t="shared" si="1"/>
        <v>3.4</v>
      </c>
      <c r="M96" s="19">
        <v>12</v>
      </c>
      <c r="N96" s="28">
        <f t="shared" si="10"/>
        <v>1.3599999999999999</v>
      </c>
      <c r="O96" s="64">
        <f>+N96*M96*1490000</f>
        <v>24316800</v>
      </c>
      <c r="P96" s="53">
        <v>2022</v>
      </c>
      <c r="Q96" s="129" t="s">
        <v>766</v>
      </c>
      <c r="R96" s="24"/>
    </row>
    <row r="97" spans="1:18" s="138" customFormat="1" ht="27" x14ac:dyDescent="0.25">
      <c r="A97" s="134"/>
      <c r="B97" s="43" t="s">
        <v>173</v>
      </c>
      <c r="C97" s="44"/>
      <c r="D97" s="45"/>
      <c r="E97" s="46"/>
      <c r="F97" s="46"/>
      <c r="G97" s="47"/>
      <c r="H97" s="48"/>
      <c r="I97" s="49"/>
      <c r="J97" s="50"/>
      <c r="K97" s="41"/>
      <c r="L97" s="40"/>
      <c r="M97" s="47">
        <f>SUM(M96:M96)</f>
        <v>12</v>
      </c>
      <c r="N97" s="40"/>
      <c r="O97" s="135">
        <f>SUM(O96:O96)</f>
        <v>24316800</v>
      </c>
      <c r="P97" s="136"/>
      <c r="Q97" s="140"/>
      <c r="R97" s="38"/>
    </row>
    <row r="98" spans="1:18" s="83" customFormat="1" ht="51" x14ac:dyDescent="0.25">
      <c r="A98" s="128">
        <v>31</v>
      </c>
      <c r="B98" s="17" t="s">
        <v>174</v>
      </c>
      <c r="C98" s="18">
        <v>29051</v>
      </c>
      <c r="D98" s="51" t="s">
        <v>24</v>
      </c>
      <c r="E98" s="20">
        <v>3.46</v>
      </c>
      <c r="F98" s="20"/>
      <c r="G98" s="19"/>
      <c r="H98" s="34"/>
      <c r="I98" s="22">
        <v>0.6</v>
      </c>
      <c r="J98" s="23">
        <f t="shared" si="0"/>
        <v>2.0760000000000001</v>
      </c>
      <c r="K98" s="29">
        <v>1</v>
      </c>
      <c r="L98" s="28">
        <f t="shared" si="1"/>
        <v>3.46</v>
      </c>
      <c r="M98" s="19">
        <v>6</v>
      </c>
      <c r="N98" s="28">
        <f t="shared" si="10"/>
        <v>1.3839999999999999</v>
      </c>
      <c r="O98" s="64">
        <f>+N98*M98*1490000</f>
        <v>12372959.999999998</v>
      </c>
      <c r="P98" s="53">
        <v>2022</v>
      </c>
      <c r="Q98" s="129" t="s">
        <v>766</v>
      </c>
      <c r="R98" s="24"/>
    </row>
    <row r="99" spans="1:18" s="133" customFormat="1" ht="51" x14ac:dyDescent="0.25">
      <c r="A99" s="131"/>
      <c r="B99" s="30" t="s">
        <v>174</v>
      </c>
      <c r="C99" s="31">
        <v>29051</v>
      </c>
      <c r="D99" s="52" t="s">
        <v>24</v>
      </c>
      <c r="E99" s="33">
        <v>3.65</v>
      </c>
      <c r="F99" s="33"/>
      <c r="G99" s="32"/>
      <c r="H99" s="34"/>
      <c r="I99" s="35">
        <v>0.6</v>
      </c>
      <c r="J99" s="42">
        <f t="shared" si="0"/>
        <v>2.19</v>
      </c>
      <c r="K99" s="35">
        <v>1</v>
      </c>
      <c r="L99" s="34">
        <f t="shared" si="1"/>
        <v>3.65</v>
      </c>
      <c r="M99" s="32">
        <v>6</v>
      </c>
      <c r="N99" s="34">
        <f t="shared" si="10"/>
        <v>1.46</v>
      </c>
      <c r="O99" s="63">
        <f>+N99*M99*1490000</f>
        <v>13052400</v>
      </c>
      <c r="P99" s="52">
        <v>2022</v>
      </c>
      <c r="Q99" s="132" t="s">
        <v>766</v>
      </c>
      <c r="R99" s="32" t="s">
        <v>38</v>
      </c>
    </row>
    <row r="100" spans="1:18" s="138" customFormat="1" ht="27" x14ac:dyDescent="0.25">
      <c r="A100" s="134"/>
      <c r="B100" s="43" t="s">
        <v>175</v>
      </c>
      <c r="C100" s="44"/>
      <c r="D100" s="54"/>
      <c r="E100" s="46"/>
      <c r="F100" s="46"/>
      <c r="G100" s="47"/>
      <c r="H100" s="48"/>
      <c r="I100" s="49"/>
      <c r="J100" s="50"/>
      <c r="K100" s="41"/>
      <c r="L100" s="40"/>
      <c r="M100" s="47">
        <f>SUM(M98:M99)</f>
        <v>12</v>
      </c>
      <c r="N100" s="40"/>
      <c r="O100" s="135">
        <f>SUM(O98:O99)</f>
        <v>25425360</v>
      </c>
      <c r="P100" s="136"/>
      <c r="Q100" s="140"/>
      <c r="R100" s="38"/>
    </row>
    <row r="101" spans="1:18" s="83" customFormat="1" ht="51" x14ac:dyDescent="0.25">
      <c r="A101" s="128">
        <v>32</v>
      </c>
      <c r="B101" s="17" t="s">
        <v>176</v>
      </c>
      <c r="C101" s="18">
        <v>32854</v>
      </c>
      <c r="D101" s="19" t="s">
        <v>24</v>
      </c>
      <c r="E101" s="20">
        <v>2.2599999999999998</v>
      </c>
      <c r="F101" s="20"/>
      <c r="G101" s="19"/>
      <c r="H101" s="34"/>
      <c r="I101" s="22">
        <v>0.6</v>
      </c>
      <c r="J101" s="23">
        <f t="shared" si="0"/>
        <v>1.3559999999999999</v>
      </c>
      <c r="K101" s="29">
        <v>1</v>
      </c>
      <c r="L101" s="28">
        <f t="shared" si="1"/>
        <v>2.2599999999999998</v>
      </c>
      <c r="M101" s="19">
        <v>5</v>
      </c>
      <c r="N101" s="28">
        <f t="shared" si="10"/>
        <v>0.90399999999999991</v>
      </c>
      <c r="O101" s="64">
        <f>+N101*M101*1490000</f>
        <v>6734799.9999999991</v>
      </c>
      <c r="P101" s="53">
        <v>2022</v>
      </c>
      <c r="Q101" s="129" t="s">
        <v>766</v>
      </c>
      <c r="R101" s="24"/>
    </row>
    <row r="102" spans="1:18" s="133" customFormat="1" ht="51" x14ac:dyDescent="0.25">
      <c r="A102" s="131"/>
      <c r="B102" s="30" t="s">
        <v>176</v>
      </c>
      <c r="C102" s="31">
        <v>32854</v>
      </c>
      <c r="D102" s="32" t="s">
        <v>24</v>
      </c>
      <c r="E102" s="33">
        <v>2.46</v>
      </c>
      <c r="F102" s="33"/>
      <c r="G102" s="32"/>
      <c r="H102" s="34"/>
      <c r="I102" s="35">
        <v>0.6</v>
      </c>
      <c r="J102" s="42">
        <f t="shared" si="0"/>
        <v>1.476</v>
      </c>
      <c r="K102" s="35">
        <v>1</v>
      </c>
      <c r="L102" s="34">
        <f t="shared" si="1"/>
        <v>2.46</v>
      </c>
      <c r="M102" s="32">
        <v>1</v>
      </c>
      <c r="N102" s="34">
        <f t="shared" si="10"/>
        <v>0.98399999999999999</v>
      </c>
      <c r="O102" s="63">
        <f>+N102*M102*1490000</f>
        <v>1466160</v>
      </c>
      <c r="P102" s="52">
        <v>2022</v>
      </c>
      <c r="Q102" s="132" t="s">
        <v>766</v>
      </c>
      <c r="R102" s="32" t="s">
        <v>129</v>
      </c>
    </row>
    <row r="103" spans="1:18" s="133" customFormat="1" ht="51" x14ac:dyDescent="0.25">
      <c r="A103" s="131"/>
      <c r="B103" s="30" t="s">
        <v>176</v>
      </c>
      <c r="C103" s="31">
        <v>32854</v>
      </c>
      <c r="D103" s="32" t="s">
        <v>24</v>
      </c>
      <c r="E103" s="33">
        <v>2.72</v>
      </c>
      <c r="F103" s="33"/>
      <c r="G103" s="32"/>
      <c r="H103" s="34"/>
      <c r="I103" s="35">
        <v>0.6</v>
      </c>
      <c r="J103" s="42">
        <f t="shared" si="0"/>
        <v>1.6320000000000001</v>
      </c>
      <c r="K103" s="35">
        <v>1</v>
      </c>
      <c r="L103" s="34">
        <f t="shared" si="1"/>
        <v>2.72</v>
      </c>
      <c r="M103" s="32">
        <v>6</v>
      </c>
      <c r="N103" s="34">
        <f t="shared" si="10"/>
        <v>1.0880000000000001</v>
      </c>
      <c r="O103" s="63">
        <f>+N103*M103*1490000</f>
        <v>9726720</v>
      </c>
      <c r="P103" s="52">
        <v>2022</v>
      </c>
      <c r="Q103" s="132" t="s">
        <v>766</v>
      </c>
      <c r="R103" s="32" t="s">
        <v>38</v>
      </c>
    </row>
    <row r="104" spans="1:18" s="138" customFormat="1" ht="27" x14ac:dyDescent="0.25">
      <c r="A104" s="134"/>
      <c r="B104" s="43" t="s">
        <v>177</v>
      </c>
      <c r="C104" s="44"/>
      <c r="D104" s="47"/>
      <c r="E104" s="46"/>
      <c r="F104" s="46"/>
      <c r="G104" s="47"/>
      <c r="H104" s="48"/>
      <c r="I104" s="49"/>
      <c r="J104" s="50"/>
      <c r="K104" s="41"/>
      <c r="L104" s="40"/>
      <c r="M104" s="47">
        <f>SUM(M101:M103)</f>
        <v>12</v>
      </c>
      <c r="N104" s="40"/>
      <c r="O104" s="135">
        <f>SUM(O101:O103)</f>
        <v>17927680</v>
      </c>
      <c r="P104" s="136"/>
      <c r="Q104" s="140"/>
      <c r="R104" s="38"/>
    </row>
    <row r="105" spans="1:18" s="133" customFormat="1" ht="51" x14ac:dyDescent="0.25">
      <c r="A105" s="131">
        <v>33</v>
      </c>
      <c r="B105" s="30" t="s">
        <v>178</v>
      </c>
      <c r="C105" s="31">
        <v>32193</v>
      </c>
      <c r="D105" s="34" t="s">
        <v>179</v>
      </c>
      <c r="E105" s="33">
        <v>2.66</v>
      </c>
      <c r="F105" s="33"/>
      <c r="G105" s="32"/>
      <c r="H105" s="34"/>
      <c r="I105" s="35">
        <v>0.6</v>
      </c>
      <c r="J105" s="42">
        <f t="shared" si="0"/>
        <v>1.5960000000000001</v>
      </c>
      <c r="K105" s="35">
        <v>1</v>
      </c>
      <c r="L105" s="34">
        <f t="shared" si="1"/>
        <v>2.66</v>
      </c>
      <c r="M105" s="32">
        <v>1</v>
      </c>
      <c r="N105" s="34">
        <f t="shared" si="10"/>
        <v>1.0640000000000001</v>
      </c>
      <c r="O105" s="63">
        <f>+N105*M105*1490000</f>
        <v>1585360</v>
      </c>
      <c r="P105" s="52">
        <v>2022</v>
      </c>
      <c r="Q105" s="132" t="s">
        <v>766</v>
      </c>
      <c r="R105" s="32" t="s">
        <v>180</v>
      </c>
    </row>
    <row r="106" spans="1:18" s="133" customFormat="1" ht="51" x14ac:dyDescent="0.25">
      <c r="A106" s="131"/>
      <c r="B106" s="30" t="s">
        <v>178</v>
      </c>
      <c r="C106" s="31">
        <v>32193</v>
      </c>
      <c r="D106" s="34" t="s">
        <v>179</v>
      </c>
      <c r="E106" s="33">
        <v>2.86</v>
      </c>
      <c r="F106" s="33"/>
      <c r="G106" s="32"/>
      <c r="H106" s="34"/>
      <c r="I106" s="35">
        <v>0.6</v>
      </c>
      <c r="J106" s="42">
        <f t="shared" si="0"/>
        <v>1.716</v>
      </c>
      <c r="K106" s="35">
        <v>1</v>
      </c>
      <c r="L106" s="34">
        <f t="shared" si="1"/>
        <v>2.86</v>
      </c>
      <c r="M106" s="32">
        <v>8</v>
      </c>
      <c r="N106" s="34">
        <f t="shared" si="10"/>
        <v>1.1439999999999999</v>
      </c>
      <c r="O106" s="63">
        <f>+N106*M106*1490000</f>
        <v>13636479.999999998</v>
      </c>
      <c r="P106" s="52">
        <v>2022</v>
      </c>
      <c r="Q106" s="132" t="s">
        <v>766</v>
      </c>
      <c r="R106" s="32" t="s">
        <v>50</v>
      </c>
    </row>
    <row r="107" spans="1:18" s="138" customFormat="1" ht="27" x14ac:dyDescent="0.25">
      <c r="A107" s="134"/>
      <c r="B107" s="43" t="s">
        <v>181</v>
      </c>
      <c r="C107" s="44"/>
      <c r="D107" s="45"/>
      <c r="E107" s="46"/>
      <c r="F107" s="46"/>
      <c r="G107" s="47"/>
      <c r="H107" s="48"/>
      <c r="I107" s="49"/>
      <c r="J107" s="50"/>
      <c r="K107" s="41"/>
      <c r="L107" s="40"/>
      <c r="M107" s="47">
        <f>SUM(M105:M106)</f>
        <v>9</v>
      </c>
      <c r="N107" s="40"/>
      <c r="O107" s="135">
        <f>SUM(O105:O106)</f>
        <v>15221839.999999998</v>
      </c>
      <c r="P107" s="136"/>
      <c r="Q107" s="140"/>
      <c r="R107" s="38"/>
    </row>
    <row r="108" spans="1:18" s="83" customFormat="1" ht="51" x14ac:dyDescent="0.25">
      <c r="A108" s="128">
        <v>34</v>
      </c>
      <c r="B108" s="17" t="s">
        <v>126</v>
      </c>
      <c r="C108" s="18">
        <v>32683</v>
      </c>
      <c r="D108" s="19" t="s">
        <v>24</v>
      </c>
      <c r="E108" s="20">
        <v>2.2599999999999998</v>
      </c>
      <c r="F108" s="20"/>
      <c r="G108" s="19"/>
      <c r="H108" s="34"/>
      <c r="I108" s="22">
        <v>0.6</v>
      </c>
      <c r="J108" s="23">
        <f t="shared" si="0"/>
        <v>1.3559999999999999</v>
      </c>
      <c r="K108" s="29">
        <v>1</v>
      </c>
      <c r="L108" s="28">
        <f t="shared" si="1"/>
        <v>2.2599999999999998</v>
      </c>
      <c r="M108" s="19">
        <v>6</v>
      </c>
      <c r="N108" s="28">
        <f t="shared" si="10"/>
        <v>0.90399999999999991</v>
      </c>
      <c r="O108" s="64">
        <f>+N108*M108*1490000</f>
        <v>8081759.9999999991</v>
      </c>
      <c r="P108" s="53">
        <v>2022</v>
      </c>
      <c r="Q108" s="129" t="s">
        <v>766</v>
      </c>
      <c r="R108" s="24"/>
    </row>
    <row r="109" spans="1:18" s="133" customFormat="1" ht="51" x14ac:dyDescent="0.25">
      <c r="A109" s="131"/>
      <c r="B109" s="30" t="s">
        <v>126</v>
      </c>
      <c r="C109" s="31">
        <v>32683</v>
      </c>
      <c r="D109" s="32" t="s">
        <v>24</v>
      </c>
      <c r="E109" s="33">
        <v>2.41</v>
      </c>
      <c r="F109" s="33"/>
      <c r="G109" s="32"/>
      <c r="H109" s="34"/>
      <c r="I109" s="35">
        <v>0.6</v>
      </c>
      <c r="J109" s="42">
        <f t="shared" si="0"/>
        <v>1.446</v>
      </c>
      <c r="K109" s="35">
        <v>1</v>
      </c>
      <c r="L109" s="34">
        <f t="shared" si="1"/>
        <v>2.41</v>
      </c>
      <c r="M109" s="32">
        <v>6</v>
      </c>
      <c r="N109" s="34">
        <f t="shared" si="10"/>
        <v>0.96400000000000019</v>
      </c>
      <c r="O109" s="63">
        <f>+N109*M109*1490000</f>
        <v>8618160.0000000019</v>
      </c>
      <c r="P109" s="52">
        <v>2022</v>
      </c>
      <c r="Q109" s="132" t="s">
        <v>766</v>
      </c>
      <c r="R109" s="32" t="s">
        <v>38</v>
      </c>
    </row>
    <row r="110" spans="1:18" s="138" customFormat="1" ht="27" x14ac:dyDescent="0.25">
      <c r="A110" s="134"/>
      <c r="B110" s="43" t="s">
        <v>127</v>
      </c>
      <c r="C110" s="44"/>
      <c r="D110" s="47"/>
      <c r="E110" s="46"/>
      <c r="F110" s="46"/>
      <c r="G110" s="47"/>
      <c r="H110" s="48"/>
      <c r="I110" s="49"/>
      <c r="J110" s="50"/>
      <c r="K110" s="41"/>
      <c r="L110" s="40"/>
      <c r="M110" s="47">
        <f>SUM(M108:M109)</f>
        <v>12</v>
      </c>
      <c r="N110" s="40"/>
      <c r="O110" s="135">
        <f>SUM(O108:O109)</f>
        <v>16699920</v>
      </c>
      <c r="P110" s="136"/>
      <c r="Q110" s="140"/>
      <c r="R110" s="38"/>
    </row>
    <row r="111" spans="1:18" s="133" customFormat="1" ht="51" x14ac:dyDescent="0.25">
      <c r="A111" s="131">
        <v>35</v>
      </c>
      <c r="B111" s="30" t="s">
        <v>183</v>
      </c>
      <c r="C111" s="55">
        <v>36374</v>
      </c>
      <c r="D111" s="32" t="s">
        <v>64</v>
      </c>
      <c r="E111" s="33">
        <f>2.34*85%</f>
        <v>1.9889999999999999</v>
      </c>
      <c r="F111" s="33"/>
      <c r="G111" s="32"/>
      <c r="H111" s="34"/>
      <c r="I111" s="35">
        <v>0.6</v>
      </c>
      <c r="J111" s="42">
        <f t="shared" si="0"/>
        <v>1.1933999999999998</v>
      </c>
      <c r="K111" s="35">
        <v>1</v>
      </c>
      <c r="L111" s="34">
        <f t="shared" si="1"/>
        <v>1.9889999999999999</v>
      </c>
      <c r="M111" s="32">
        <v>2</v>
      </c>
      <c r="N111" s="34">
        <f t="shared" si="10"/>
        <v>0.79560000000000008</v>
      </c>
      <c r="O111" s="63">
        <f>+N111*M111*1490000</f>
        <v>2370888.0000000005</v>
      </c>
      <c r="P111" s="52">
        <v>2022</v>
      </c>
      <c r="Q111" s="132" t="s">
        <v>766</v>
      </c>
      <c r="R111" s="32" t="s">
        <v>184</v>
      </c>
    </row>
    <row r="112" spans="1:18" s="143" customFormat="1" ht="27" x14ac:dyDescent="0.25">
      <c r="A112" s="142"/>
      <c r="B112" s="43" t="s">
        <v>186</v>
      </c>
      <c r="C112" s="57"/>
      <c r="D112" s="47"/>
      <c r="E112" s="46"/>
      <c r="F112" s="46"/>
      <c r="G112" s="47"/>
      <c r="H112" s="45"/>
      <c r="I112" s="49"/>
      <c r="J112" s="50"/>
      <c r="K112" s="49"/>
      <c r="L112" s="45"/>
      <c r="M112" s="47">
        <f>SUM(M111:M111)</f>
        <v>2</v>
      </c>
      <c r="N112" s="45"/>
      <c r="O112" s="65">
        <f>SUM(O111:O111)</f>
        <v>2370888.0000000005</v>
      </c>
      <c r="P112" s="54"/>
      <c r="Q112" s="140"/>
      <c r="R112" s="47"/>
    </row>
    <row r="113" spans="1:18" s="83" customFormat="1" ht="51" x14ac:dyDescent="0.25">
      <c r="A113" s="128">
        <v>36</v>
      </c>
      <c r="B113" s="17" t="s">
        <v>187</v>
      </c>
      <c r="C113" s="58">
        <v>32411</v>
      </c>
      <c r="D113" s="19" t="s">
        <v>24</v>
      </c>
      <c r="E113" s="20">
        <v>2.06</v>
      </c>
      <c r="F113" s="20"/>
      <c r="G113" s="19"/>
      <c r="H113" s="34"/>
      <c r="I113" s="22">
        <v>0.6</v>
      </c>
      <c r="J113" s="23">
        <f t="shared" si="0"/>
        <v>1.236</v>
      </c>
      <c r="K113" s="29">
        <v>1</v>
      </c>
      <c r="L113" s="28">
        <f t="shared" si="1"/>
        <v>2.06</v>
      </c>
      <c r="M113" s="19">
        <v>6</v>
      </c>
      <c r="N113" s="28">
        <f t="shared" si="10"/>
        <v>0.82400000000000007</v>
      </c>
      <c r="O113" s="64">
        <f>+N113*M113*1490000</f>
        <v>7366560.0000000009</v>
      </c>
      <c r="P113" s="53">
        <v>2022</v>
      </c>
      <c r="Q113" s="129" t="s">
        <v>766</v>
      </c>
      <c r="R113" s="24"/>
    </row>
    <row r="114" spans="1:18" s="133" customFormat="1" ht="51" x14ac:dyDescent="0.25">
      <c r="A114" s="131"/>
      <c r="B114" s="30" t="s">
        <v>187</v>
      </c>
      <c r="C114" s="55">
        <v>32411</v>
      </c>
      <c r="D114" s="32" t="s">
        <v>24</v>
      </c>
      <c r="E114" s="33">
        <v>2.1</v>
      </c>
      <c r="F114" s="33"/>
      <c r="G114" s="32"/>
      <c r="H114" s="34"/>
      <c r="I114" s="35">
        <v>0.6</v>
      </c>
      <c r="J114" s="42">
        <f t="shared" si="0"/>
        <v>1.26</v>
      </c>
      <c r="K114" s="35">
        <v>1</v>
      </c>
      <c r="L114" s="34">
        <f t="shared" si="1"/>
        <v>2.1</v>
      </c>
      <c r="M114" s="32">
        <v>6</v>
      </c>
      <c r="N114" s="34">
        <f t="shared" si="10"/>
        <v>0.84000000000000008</v>
      </c>
      <c r="O114" s="63">
        <f>+N114*M114*1490000</f>
        <v>7509600.0000000009</v>
      </c>
      <c r="P114" s="52">
        <v>2022</v>
      </c>
      <c r="Q114" s="132" t="s">
        <v>766</v>
      </c>
      <c r="R114" s="32" t="s">
        <v>38</v>
      </c>
    </row>
    <row r="115" spans="1:18" s="138" customFormat="1" ht="27" x14ac:dyDescent="0.25">
      <c r="A115" s="134"/>
      <c r="B115" s="43" t="s">
        <v>189</v>
      </c>
      <c r="C115" s="57"/>
      <c r="D115" s="47"/>
      <c r="E115" s="46"/>
      <c r="F115" s="46"/>
      <c r="G115" s="47"/>
      <c r="H115" s="48"/>
      <c r="I115" s="49"/>
      <c r="J115" s="50"/>
      <c r="K115" s="41"/>
      <c r="L115" s="40"/>
      <c r="M115" s="47">
        <f>SUM(M113:M114)</f>
        <v>12</v>
      </c>
      <c r="N115" s="40"/>
      <c r="O115" s="135">
        <f>SUM(O113:O114)</f>
        <v>14876160.000000002</v>
      </c>
      <c r="P115" s="136"/>
      <c r="Q115" s="140"/>
      <c r="R115" s="38"/>
    </row>
    <row r="116" spans="1:18" s="83" customFormat="1" ht="25.5" x14ac:dyDescent="0.25">
      <c r="A116" s="128">
        <v>37</v>
      </c>
      <c r="B116" s="17" t="s">
        <v>190</v>
      </c>
      <c r="C116" s="18">
        <v>29594</v>
      </c>
      <c r="D116" s="21" t="s">
        <v>179</v>
      </c>
      <c r="E116" s="20">
        <v>3.06</v>
      </c>
      <c r="F116" s="20"/>
      <c r="G116" s="19"/>
      <c r="H116" s="34"/>
      <c r="I116" s="22">
        <v>0.4</v>
      </c>
      <c r="J116" s="23">
        <f>I116*(E116+F116+H116)</f>
        <v>1.2240000000000002</v>
      </c>
      <c r="K116" s="29">
        <v>1</v>
      </c>
      <c r="L116" s="28">
        <f>K116*(E116+F116+H116)</f>
        <v>3.06</v>
      </c>
      <c r="M116" s="19">
        <v>4</v>
      </c>
      <c r="N116" s="28">
        <f>+L116-J116</f>
        <v>1.8359999999999999</v>
      </c>
      <c r="O116" s="64">
        <f>+N116*M116*1490000</f>
        <v>10942560</v>
      </c>
      <c r="P116" s="53">
        <v>2022</v>
      </c>
      <c r="Q116" s="129" t="s">
        <v>191</v>
      </c>
      <c r="R116" s="24"/>
    </row>
    <row r="117" spans="1:18" s="133" customFormat="1" ht="25.5" x14ac:dyDescent="0.25">
      <c r="A117" s="131"/>
      <c r="B117" s="30" t="s">
        <v>190</v>
      </c>
      <c r="C117" s="31">
        <v>29594</v>
      </c>
      <c r="D117" s="34" t="s">
        <v>179</v>
      </c>
      <c r="E117" s="33">
        <v>3.26</v>
      </c>
      <c r="F117" s="33"/>
      <c r="G117" s="32"/>
      <c r="H117" s="34"/>
      <c r="I117" s="35">
        <v>0.4</v>
      </c>
      <c r="J117" s="42">
        <f>I117*(E117+F117+H117)</f>
        <v>1.304</v>
      </c>
      <c r="K117" s="35">
        <v>1</v>
      </c>
      <c r="L117" s="34">
        <f>K117*(E117+F117+H117)</f>
        <v>3.26</v>
      </c>
      <c r="M117" s="32">
        <v>7</v>
      </c>
      <c r="N117" s="34">
        <f>+L117-J117</f>
        <v>1.9559999999999997</v>
      </c>
      <c r="O117" s="63">
        <f>+N117*M117*1490000</f>
        <v>20401079.999999996</v>
      </c>
      <c r="P117" s="52">
        <v>2022</v>
      </c>
      <c r="Q117" s="132" t="s">
        <v>191</v>
      </c>
      <c r="R117" s="32" t="s">
        <v>50</v>
      </c>
    </row>
    <row r="118" spans="1:18" s="133" customFormat="1" ht="51" x14ac:dyDescent="0.25">
      <c r="A118" s="131"/>
      <c r="B118" s="30" t="s">
        <v>190</v>
      </c>
      <c r="C118" s="31">
        <v>29594</v>
      </c>
      <c r="D118" s="34" t="s">
        <v>179</v>
      </c>
      <c r="E118" s="33">
        <v>3.26</v>
      </c>
      <c r="F118" s="33"/>
      <c r="G118" s="32"/>
      <c r="H118" s="34"/>
      <c r="I118" s="35">
        <v>0.6</v>
      </c>
      <c r="J118" s="42">
        <f>I118*(E118+F118+H118)</f>
        <v>1.9559999999999997</v>
      </c>
      <c r="K118" s="35">
        <v>1</v>
      </c>
      <c r="L118" s="34">
        <f>K118*(E118+F118+H118)</f>
        <v>3.26</v>
      </c>
      <c r="M118" s="32">
        <v>1</v>
      </c>
      <c r="N118" s="34">
        <f>+L118-J118</f>
        <v>1.304</v>
      </c>
      <c r="O118" s="63">
        <f>+N118*M118*1490000</f>
        <v>1942960</v>
      </c>
      <c r="P118" s="52">
        <v>2022</v>
      </c>
      <c r="Q118" s="132" t="s">
        <v>766</v>
      </c>
      <c r="R118" s="32" t="s">
        <v>192</v>
      </c>
    </row>
    <row r="119" spans="1:18" s="138" customFormat="1" ht="27" x14ac:dyDescent="0.25">
      <c r="A119" s="134"/>
      <c r="B119" s="43" t="s">
        <v>193</v>
      </c>
      <c r="C119" s="44"/>
      <c r="D119" s="45"/>
      <c r="E119" s="46"/>
      <c r="F119" s="46"/>
      <c r="G119" s="47"/>
      <c r="H119" s="48"/>
      <c r="I119" s="49"/>
      <c r="J119" s="50"/>
      <c r="K119" s="41"/>
      <c r="L119" s="40"/>
      <c r="M119" s="47">
        <f>SUM(M116:M118)</f>
        <v>12</v>
      </c>
      <c r="N119" s="40"/>
      <c r="O119" s="135">
        <f>SUM(O116:O118)</f>
        <v>33286599.999999996</v>
      </c>
      <c r="P119" s="136"/>
      <c r="Q119" s="140"/>
      <c r="R119" s="38"/>
    </row>
    <row r="120" spans="1:18" s="83" customFormat="1" ht="25.5" x14ac:dyDescent="0.25">
      <c r="A120" s="128">
        <v>38</v>
      </c>
      <c r="B120" s="17" t="s">
        <v>194</v>
      </c>
      <c r="C120" s="18">
        <v>27030</v>
      </c>
      <c r="D120" s="21" t="s">
        <v>90</v>
      </c>
      <c r="E120" s="20">
        <v>4.74</v>
      </c>
      <c r="F120" s="20">
        <v>0.5</v>
      </c>
      <c r="G120" s="19"/>
      <c r="H120" s="34"/>
      <c r="I120" s="22">
        <v>0.4</v>
      </c>
      <c r="J120" s="23">
        <f t="shared" si="0"/>
        <v>2.0960000000000001</v>
      </c>
      <c r="K120" s="29">
        <v>1</v>
      </c>
      <c r="L120" s="28">
        <f t="shared" si="1"/>
        <v>5.24</v>
      </c>
      <c r="M120" s="19">
        <v>12</v>
      </c>
      <c r="N120" s="28">
        <f t="shared" si="10"/>
        <v>3.1440000000000001</v>
      </c>
      <c r="O120" s="64">
        <f>+N120*M120*1490000</f>
        <v>56214720</v>
      </c>
      <c r="P120" s="53">
        <v>2022</v>
      </c>
      <c r="Q120" s="129" t="s">
        <v>195</v>
      </c>
      <c r="R120" s="24"/>
    </row>
    <row r="121" spans="1:18" s="138" customFormat="1" ht="27" x14ac:dyDescent="0.25">
      <c r="A121" s="134"/>
      <c r="B121" s="43" t="s">
        <v>196</v>
      </c>
      <c r="C121" s="44"/>
      <c r="D121" s="45"/>
      <c r="E121" s="46"/>
      <c r="F121" s="46"/>
      <c r="G121" s="47"/>
      <c r="H121" s="48"/>
      <c r="I121" s="49"/>
      <c r="J121" s="50"/>
      <c r="K121" s="41"/>
      <c r="L121" s="40"/>
      <c r="M121" s="47">
        <f>SUM(M120:M120)</f>
        <v>12</v>
      </c>
      <c r="N121" s="40"/>
      <c r="O121" s="135">
        <f>SUM(O120:O120)</f>
        <v>56214720</v>
      </c>
      <c r="P121" s="136"/>
      <c r="Q121" s="140"/>
      <c r="R121" s="38"/>
    </row>
    <row r="122" spans="1:18" s="133" customFormat="1" ht="38.25" x14ac:dyDescent="0.25">
      <c r="A122" s="131">
        <v>39</v>
      </c>
      <c r="B122" s="30" t="s">
        <v>197</v>
      </c>
      <c r="C122" s="31">
        <v>33214</v>
      </c>
      <c r="D122" s="34" t="s">
        <v>102</v>
      </c>
      <c r="E122" s="33">
        <v>3</v>
      </c>
      <c r="F122" s="33"/>
      <c r="G122" s="32"/>
      <c r="H122" s="34"/>
      <c r="I122" s="35">
        <v>0.4</v>
      </c>
      <c r="J122" s="42">
        <f t="shared" si="0"/>
        <v>1.2000000000000002</v>
      </c>
      <c r="K122" s="35">
        <v>1</v>
      </c>
      <c r="L122" s="34">
        <f t="shared" si="1"/>
        <v>3</v>
      </c>
      <c r="M122" s="32">
        <v>0</v>
      </c>
      <c r="N122" s="34">
        <f t="shared" si="10"/>
        <v>1.7999999999999998</v>
      </c>
      <c r="O122" s="63">
        <f>+N122*M122*1490000</f>
        <v>0</v>
      </c>
      <c r="P122" s="52">
        <v>2022</v>
      </c>
      <c r="Q122" s="132" t="s">
        <v>195</v>
      </c>
      <c r="R122" s="32" t="s">
        <v>198</v>
      </c>
    </row>
    <row r="123" spans="1:18" s="138" customFormat="1" ht="40.5" x14ac:dyDescent="0.25">
      <c r="A123" s="134"/>
      <c r="B123" s="43" t="s">
        <v>200</v>
      </c>
      <c r="C123" s="44"/>
      <c r="D123" s="45"/>
      <c r="E123" s="46"/>
      <c r="F123" s="46"/>
      <c r="G123" s="47"/>
      <c r="H123" s="48"/>
      <c r="I123" s="49"/>
      <c r="J123" s="50"/>
      <c r="K123" s="41"/>
      <c r="L123" s="40"/>
      <c r="M123" s="47">
        <f>SUM(M122:M122)</f>
        <v>0</v>
      </c>
      <c r="N123" s="40"/>
      <c r="O123" s="135">
        <f>SUM(O122:O122)</f>
        <v>0</v>
      </c>
      <c r="P123" s="136"/>
      <c r="Q123" s="140"/>
      <c r="R123" s="38"/>
    </row>
    <row r="124" spans="1:18" s="83" customFormat="1" ht="25.5" x14ac:dyDescent="0.25">
      <c r="A124" s="128">
        <v>40</v>
      </c>
      <c r="B124" s="17" t="s">
        <v>201</v>
      </c>
      <c r="C124" s="18">
        <v>34362</v>
      </c>
      <c r="D124" s="21" t="s">
        <v>102</v>
      </c>
      <c r="E124" s="20">
        <v>2.34</v>
      </c>
      <c r="F124" s="20"/>
      <c r="G124" s="19"/>
      <c r="H124" s="34"/>
      <c r="I124" s="22">
        <v>0.4</v>
      </c>
      <c r="J124" s="23">
        <f t="shared" si="0"/>
        <v>0.93599999999999994</v>
      </c>
      <c r="K124" s="29">
        <v>1</v>
      </c>
      <c r="L124" s="28">
        <f t="shared" si="1"/>
        <v>2.34</v>
      </c>
      <c r="M124" s="19">
        <v>12</v>
      </c>
      <c r="N124" s="28">
        <f t="shared" si="10"/>
        <v>1.4039999999999999</v>
      </c>
      <c r="O124" s="64">
        <f>+N124*M124*1490000</f>
        <v>25103520</v>
      </c>
      <c r="P124" s="53">
        <v>2022</v>
      </c>
      <c r="Q124" s="129" t="s">
        <v>195</v>
      </c>
      <c r="R124" s="24"/>
    </row>
    <row r="125" spans="1:18" s="138" customFormat="1" ht="27" x14ac:dyDescent="0.25">
      <c r="A125" s="134"/>
      <c r="B125" s="43" t="s">
        <v>202</v>
      </c>
      <c r="C125" s="44"/>
      <c r="D125" s="45"/>
      <c r="E125" s="46"/>
      <c r="F125" s="46"/>
      <c r="G125" s="47"/>
      <c r="H125" s="48"/>
      <c r="I125" s="49"/>
      <c r="J125" s="50"/>
      <c r="K125" s="41"/>
      <c r="L125" s="40"/>
      <c r="M125" s="47">
        <f>SUM(M124:M124)</f>
        <v>12</v>
      </c>
      <c r="N125" s="40"/>
      <c r="O125" s="135">
        <f>SUM(O124:O124)</f>
        <v>25103520</v>
      </c>
      <c r="P125" s="136"/>
      <c r="Q125" s="140"/>
      <c r="R125" s="38"/>
    </row>
    <row r="126" spans="1:18" s="133" customFormat="1" ht="25.5" x14ac:dyDescent="0.25">
      <c r="A126" s="131">
        <v>41</v>
      </c>
      <c r="B126" s="30" t="s">
        <v>203</v>
      </c>
      <c r="C126" s="31">
        <v>34761</v>
      </c>
      <c r="D126" s="34" t="s">
        <v>102</v>
      </c>
      <c r="E126" s="33">
        <v>2.34</v>
      </c>
      <c r="F126" s="33"/>
      <c r="G126" s="32"/>
      <c r="H126" s="34"/>
      <c r="I126" s="35">
        <v>0.4</v>
      </c>
      <c r="J126" s="42">
        <f t="shared" si="0"/>
        <v>0.93599999999999994</v>
      </c>
      <c r="K126" s="35">
        <v>1</v>
      </c>
      <c r="L126" s="34">
        <f t="shared" si="1"/>
        <v>2.34</v>
      </c>
      <c r="M126" s="32">
        <v>7</v>
      </c>
      <c r="N126" s="34">
        <f t="shared" si="10"/>
        <v>1.4039999999999999</v>
      </c>
      <c r="O126" s="63">
        <f>+N126*M126*1490000</f>
        <v>14643720</v>
      </c>
      <c r="P126" s="52">
        <v>2022</v>
      </c>
      <c r="Q126" s="132" t="s">
        <v>195</v>
      </c>
      <c r="R126" s="32" t="s">
        <v>204</v>
      </c>
    </row>
    <row r="127" spans="1:18" s="138" customFormat="1" ht="27" x14ac:dyDescent="0.25">
      <c r="A127" s="134"/>
      <c r="B127" s="43" t="s">
        <v>206</v>
      </c>
      <c r="C127" s="44"/>
      <c r="D127" s="45"/>
      <c r="E127" s="46"/>
      <c r="F127" s="46"/>
      <c r="G127" s="47"/>
      <c r="H127" s="48"/>
      <c r="I127" s="49"/>
      <c r="J127" s="50"/>
      <c r="K127" s="41"/>
      <c r="L127" s="40"/>
      <c r="M127" s="47">
        <f>SUM(M126:M126)</f>
        <v>7</v>
      </c>
      <c r="N127" s="40"/>
      <c r="O127" s="135">
        <f>SUM(O126:O126)</f>
        <v>14643720</v>
      </c>
      <c r="P127" s="136"/>
      <c r="Q127" s="140"/>
      <c r="R127" s="38"/>
    </row>
    <row r="128" spans="1:18" s="133" customFormat="1" ht="38.25" x14ac:dyDescent="0.25">
      <c r="A128" s="131">
        <v>42</v>
      </c>
      <c r="B128" s="30" t="s">
        <v>207</v>
      </c>
      <c r="C128" s="55">
        <v>35164</v>
      </c>
      <c r="D128" s="32" t="s">
        <v>102</v>
      </c>
      <c r="E128" s="33">
        <f>2.34*85%</f>
        <v>1.9889999999999999</v>
      </c>
      <c r="F128" s="33"/>
      <c r="G128" s="32"/>
      <c r="H128" s="34"/>
      <c r="I128" s="35">
        <v>0.4</v>
      </c>
      <c r="J128" s="42">
        <f t="shared" si="0"/>
        <v>0.79559999999999997</v>
      </c>
      <c r="K128" s="35">
        <v>1</v>
      </c>
      <c r="L128" s="34">
        <f t="shared" si="1"/>
        <v>1.9889999999999999</v>
      </c>
      <c r="M128" s="32">
        <v>2</v>
      </c>
      <c r="N128" s="34">
        <f t="shared" si="10"/>
        <v>1.1934</v>
      </c>
      <c r="O128" s="63">
        <f>+N128*M128*1490000</f>
        <v>3556332</v>
      </c>
      <c r="P128" s="52">
        <v>2022</v>
      </c>
      <c r="Q128" s="132" t="s">
        <v>195</v>
      </c>
      <c r="R128" s="32" t="s">
        <v>208</v>
      </c>
    </row>
    <row r="129" spans="1:18" s="143" customFormat="1" ht="27" x14ac:dyDescent="0.25">
      <c r="A129" s="142"/>
      <c r="B129" s="43" t="s">
        <v>210</v>
      </c>
      <c r="C129" s="57"/>
      <c r="D129" s="47"/>
      <c r="E129" s="46"/>
      <c r="F129" s="46"/>
      <c r="G129" s="47"/>
      <c r="H129" s="45"/>
      <c r="I129" s="49"/>
      <c r="J129" s="50"/>
      <c r="K129" s="49"/>
      <c r="L129" s="45"/>
      <c r="M129" s="47">
        <f>SUM(M128:M128)</f>
        <v>2</v>
      </c>
      <c r="N129" s="45"/>
      <c r="O129" s="65">
        <f>SUM(O128:O128)</f>
        <v>3556332</v>
      </c>
      <c r="P129" s="54"/>
      <c r="Q129" s="140"/>
      <c r="R129" s="47"/>
    </row>
    <row r="130" spans="1:18" s="133" customFormat="1" ht="25.5" x14ac:dyDescent="0.25">
      <c r="A130" s="131">
        <v>44</v>
      </c>
      <c r="B130" s="30" t="s">
        <v>215</v>
      </c>
      <c r="C130" s="31">
        <v>34808</v>
      </c>
      <c r="D130" s="34" t="s">
        <v>24</v>
      </c>
      <c r="E130" s="33">
        <v>2.06</v>
      </c>
      <c r="F130" s="33"/>
      <c r="G130" s="32"/>
      <c r="H130" s="34"/>
      <c r="I130" s="35">
        <v>0.4</v>
      </c>
      <c r="J130" s="42">
        <f t="shared" si="0"/>
        <v>0.82400000000000007</v>
      </c>
      <c r="K130" s="35">
        <v>1</v>
      </c>
      <c r="L130" s="34">
        <f t="shared" si="1"/>
        <v>2.06</v>
      </c>
      <c r="M130" s="32">
        <v>2</v>
      </c>
      <c r="N130" s="34">
        <f t="shared" si="10"/>
        <v>1.236</v>
      </c>
      <c r="O130" s="63">
        <f>+N130*M130*1490000</f>
        <v>3683280</v>
      </c>
      <c r="P130" s="52">
        <v>2022</v>
      </c>
      <c r="Q130" s="132" t="s">
        <v>195</v>
      </c>
      <c r="R130" s="32" t="s">
        <v>216</v>
      </c>
    </row>
    <row r="131" spans="1:18" s="133" customFormat="1" ht="25.5" x14ac:dyDescent="0.25">
      <c r="A131" s="131"/>
      <c r="B131" s="30" t="s">
        <v>215</v>
      </c>
      <c r="C131" s="31">
        <v>34808</v>
      </c>
      <c r="D131" s="34" t="s">
        <v>24</v>
      </c>
      <c r="E131" s="33">
        <v>2.2599999999999998</v>
      </c>
      <c r="F131" s="33"/>
      <c r="G131" s="32"/>
      <c r="H131" s="34"/>
      <c r="I131" s="35">
        <v>0.4</v>
      </c>
      <c r="J131" s="42">
        <f t="shared" si="0"/>
        <v>0.90399999999999991</v>
      </c>
      <c r="K131" s="35">
        <v>1</v>
      </c>
      <c r="L131" s="34">
        <f t="shared" si="1"/>
        <v>2.2599999999999998</v>
      </c>
      <c r="M131" s="32">
        <v>1</v>
      </c>
      <c r="N131" s="34">
        <f t="shared" si="10"/>
        <v>1.3559999999999999</v>
      </c>
      <c r="O131" s="63">
        <f>+N131*M131*1490000</f>
        <v>2020439.9999999998</v>
      </c>
      <c r="P131" s="52">
        <v>2022</v>
      </c>
      <c r="Q131" s="132" t="s">
        <v>195</v>
      </c>
      <c r="R131" s="32" t="s">
        <v>50</v>
      </c>
    </row>
    <row r="132" spans="1:18" s="133" customFormat="1" ht="38.25" x14ac:dyDescent="0.25">
      <c r="A132" s="131"/>
      <c r="B132" s="30" t="s">
        <v>215</v>
      </c>
      <c r="C132" s="31">
        <v>34808</v>
      </c>
      <c r="D132" s="34" t="s">
        <v>24</v>
      </c>
      <c r="E132" s="33">
        <v>2.41</v>
      </c>
      <c r="F132" s="33"/>
      <c r="G132" s="32"/>
      <c r="H132" s="34"/>
      <c r="I132" s="35">
        <v>0.4</v>
      </c>
      <c r="J132" s="42">
        <f t="shared" si="0"/>
        <v>0.96400000000000008</v>
      </c>
      <c r="K132" s="35">
        <v>1</v>
      </c>
      <c r="L132" s="34">
        <f t="shared" si="1"/>
        <v>2.41</v>
      </c>
      <c r="M132" s="32">
        <v>4</v>
      </c>
      <c r="N132" s="34">
        <f t="shared" si="10"/>
        <v>1.4460000000000002</v>
      </c>
      <c r="O132" s="63">
        <f>+N132*M132*1490000</f>
        <v>8618160.0000000019</v>
      </c>
      <c r="P132" s="52">
        <v>2022</v>
      </c>
      <c r="Q132" s="132" t="s">
        <v>195</v>
      </c>
      <c r="R132" s="32" t="s">
        <v>38</v>
      </c>
    </row>
    <row r="133" spans="1:18" s="133" customFormat="1" ht="38.25" x14ac:dyDescent="0.25">
      <c r="A133" s="131"/>
      <c r="B133" s="30" t="s">
        <v>215</v>
      </c>
      <c r="C133" s="31">
        <v>34808</v>
      </c>
      <c r="D133" s="34" t="s">
        <v>24</v>
      </c>
      <c r="E133" s="33">
        <v>2.41</v>
      </c>
      <c r="F133" s="33"/>
      <c r="G133" s="32"/>
      <c r="H133" s="34"/>
      <c r="I133" s="35">
        <v>0.5</v>
      </c>
      <c r="J133" s="42">
        <f t="shared" si="0"/>
        <v>1.2050000000000001</v>
      </c>
      <c r="K133" s="35">
        <v>1</v>
      </c>
      <c r="L133" s="34">
        <f t="shared" si="1"/>
        <v>2.41</v>
      </c>
      <c r="M133" s="32">
        <v>2</v>
      </c>
      <c r="N133" s="34">
        <f t="shared" si="10"/>
        <v>1.2050000000000001</v>
      </c>
      <c r="O133" s="63">
        <f>+N133*M133*1490000</f>
        <v>3590900</v>
      </c>
      <c r="P133" s="52">
        <v>2022</v>
      </c>
      <c r="Q133" s="132" t="s">
        <v>271</v>
      </c>
      <c r="R133" s="32" t="s">
        <v>217</v>
      </c>
    </row>
    <row r="134" spans="1:18" s="138" customFormat="1" ht="27" x14ac:dyDescent="0.25">
      <c r="A134" s="134"/>
      <c r="B134" s="43" t="s">
        <v>220</v>
      </c>
      <c r="C134" s="44"/>
      <c r="D134" s="45"/>
      <c r="E134" s="46"/>
      <c r="F134" s="46"/>
      <c r="G134" s="47"/>
      <c r="H134" s="48"/>
      <c r="I134" s="49"/>
      <c r="J134" s="50"/>
      <c r="K134" s="41"/>
      <c r="L134" s="40"/>
      <c r="M134" s="47">
        <f>SUM(M130:M133)</f>
        <v>9</v>
      </c>
      <c r="N134" s="40"/>
      <c r="O134" s="135">
        <f>SUM(O130:O133)</f>
        <v>17912780</v>
      </c>
      <c r="P134" s="136"/>
      <c r="Q134" s="140"/>
      <c r="R134" s="38"/>
    </row>
    <row r="135" spans="1:18" s="133" customFormat="1" ht="63.75" x14ac:dyDescent="0.25">
      <c r="A135" s="131">
        <v>45</v>
      </c>
      <c r="B135" s="30" t="s">
        <v>221</v>
      </c>
      <c r="C135" s="31">
        <v>30584</v>
      </c>
      <c r="D135" s="52" t="s">
        <v>24</v>
      </c>
      <c r="E135" s="33">
        <v>3.46</v>
      </c>
      <c r="F135" s="33"/>
      <c r="G135" s="32"/>
      <c r="H135" s="34"/>
      <c r="I135" s="35">
        <v>0.6</v>
      </c>
      <c r="J135" s="42">
        <f t="shared" si="0"/>
        <v>2.0760000000000001</v>
      </c>
      <c r="K135" s="35">
        <v>1</v>
      </c>
      <c r="L135" s="34">
        <f t="shared" si="1"/>
        <v>3.46</v>
      </c>
      <c r="M135" s="32">
        <v>3</v>
      </c>
      <c r="N135" s="34">
        <f t="shared" si="10"/>
        <v>1.3839999999999999</v>
      </c>
      <c r="O135" s="63">
        <f>+N135*M135*1490000</f>
        <v>6186479.9999999991</v>
      </c>
      <c r="P135" s="52">
        <v>2022</v>
      </c>
      <c r="Q135" s="132" t="s">
        <v>767</v>
      </c>
      <c r="R135" s="32" t="s">
        <v>222</v>
      </c>
    </row>
    <row r="136" spans="1:18" s="133" customFormat="1" ht="38.25" x14ac:dyDescent="0.25">
      <c r="A136" s="131"/>
      <c r="B136" s="30" t="s">
        <v>221</v>
      </c>
      <c r="C136" s="31">
        <v>30584</v>
      </c>
      <c r="D136" s="52" t="s">
        <v>24</v>
      </c>
      <c r="E136" s="33">
        <v>3.46</v>
      </c>
      <c r="F136" s="33"/>
      <c r="G136" s="32"/>
      <c r="H136" s="34"/>
      <c r="I136" s="35">
        <v>0.4</v>
      </c>
      <c r="J136" s="42">
        <f t="shared" si="0"/>
        <v>1.3840000000000001</v>
      </c>
      <c r="K136" s="35">
        <v>1</v>
      </c>
      <c r="L136" s="34">
        <f t="shared" si="1"/>
        <v>3.46</v>
      </c>
      <c r="M136" s="32">
        <v>3</v>
      </c>
      <c r="N136" s="34">
        <f t="shared" si="10"/>
        <v>2.0759999999999996</v>
      </c>
      <c r="O136" s="63">
        <f>+N136*M136*1490000</f>
        <v>9279719.9999999981</v>
      </c>
      <c r="P136" s="52">
        <v>2022</v>
      </c>
      <c r="Q136" s="132" t="s">
        <v>195</v>
      </c>
      <c r="R136" s="32" t="s">
        <v>223</v>
      </c>
    </row>
    <row r="137" spans="1:18" s="133" customFormat="1" ht="38.25" x14ac:dyDescent="0.25">
      <c r="A137" s="131"/>
      <c r="B137" s="30" t="s">
        <v>221</v>
      </c>
      <c r="C137" s="31">
        <v>30584</v>
      </c>
      <c r="D137" s="52" t="s">
        <v>24</v>
      </c>
      <c r="E137" s="33">
        <v>3.65</v>
      </c>
      <c r="F137" s="33"/>
      <c r="G137" s="32"/>
      <c r="H137" s="34"/>
      <c r="I137" s="35">
        <v>0.4</v>
      </c>
      <c r="J137" s="42">
        <f t="shared" si="0"/>
        <v>1.46</v>
      </c>
      <c r="K137" s="35">
        <v>1</v>
      </c>
      <c r="L137" s="34">
        <f t="shared" si="1"/>
        <v>3.65</v>
      </c>
      <c r="M137" s="32">
        <v>6</v>
      </c>
      <c r="N137" s="34">
        <f t="shared" si="10"/>
        <v>2.19</v>
      </c>
      <c r="O137" s="63">
        <f>+N137*M137*1490000</f>
        <v>19578600</v>
      </c>
      <c r="P137" s="52">
        <v>2022</v>
      </c>
      <c r="Q137" s="132" t="s">
        <v>195</v>
      </c>
      <c r="R137" s="32" t="s">
        <v>38</v>
      </c>
    </row>
    <row r="138" spans="1:18" s="147" customFormat="1" ht="27" x14ac:dyDescent="0.25">
      <c r="A138" s="144"/>
      <c r="B138" s="72" t="s">
        <v>224</v>
      </c>
      <c r="C138" s="73"/>
      <c r="D138" s="78"/>
      <c r="E138" s="74"/>
      <c r="F138" s="74"/>
      <c r="G138" s="75"/>
      <c r="H138" s="48"/>
      <c r="I138" s="76"/>
      <c r="J138" s="77"/>
      <c r="K138" s="76"/>
      <c r="L138" s="48"/>
      <c r="M138" s="75">
        <f>SUM(M135:M137)</f>
        <v>12</v>
      </c>
      <c r="N138" s="48"/>
      <c r="O138" s="145">
        <f>SUM(O135:O137)</f>
        <v>35044800</v>
      </c>
      <c r="P138" s="78"/>
      <c r="Q138" s="146"/>
      <c r="R138" s="75"/>
    </row>
    <row r="139" spans="1:18" s="83" customFormat="1" ht="25.5" x14ac:dyDescent="0.25">
      <c r="A139" s="128">
        <v>46</v>
      </c>
      <c r="B139" s="17" t="s">
        <v>225</v>
      </c>
      <c r="C139" s="18" t="s">
        <v>226</v>
      </c>
      <c r="D139" s="19" t="s">
        <v>24</v>
      </c>
      <c r="E139" s="20">
        <v>2.46</v>
      </c>
      <c r="F139" s="20"/>
      <c r="G139" s="19"/>
      <c r="H139" s="34"/>
      <c r="I139" s="22">
        <v>0.4</v>
      </c>
      <c r="J139" s="23">
        <f t="shared" si="0"/>
        <v>0.98399999999999999</v>
      </c>
      <c r="K139" s="29">
        <v>1</v>
      </c>
      <c r="L139" s="28">
        <f t="shared" si="1"/>
        <v>2.46</v>
      </c>
      <c r="M139" s="19">
        <v>3</v>
      </c>
      <c r="N139" s="28">
        <f t="shared" si="10"/>
        <v>1.476</v>
      </c>
      <c r="O139" s="64">
        <f>+N139*M139*1490000</f>
        <v>6597720</v>
      </c>
      <c r="P139" s="53">
        <v>2022</v>
      </c>
      <c r="Q139" s="129" t="s">
        <v>195</v>
      </c>
      <c r="R139" s="24"/>
    </row>
    <row r="140" spans="1:18" s="133" customFormat="1" ht="25.5" x14ac:dyDescent="0.25">
      <c r="A140" s="131"/>
      <c r="B140" s="30" t="s">
        <v>225</v>
      </c>
      <c r="C140" s="31" t="s">
        <v>226</v>
      </c>
      <c r="D140" s="32" t="s">
        <v>24</v>
      </c>
      <c r="E140" s="33">
        <v>2.66</v>
      </c>
      <c r="F140" s="33"/>
      <c r="G140" s="32"/>
      <c r="H140" s="34"/>
      <c r="I140" s="35">
        <v>0.4</v>
      </c>
      <c r="J140" s="42">
        <f t="shared" si="0"/>
        <v>1.0640000000000001</v>
      </c>
      <c r="K140" s="35">
        <v>1</v>
      </c>
      <c r="L140" s="34">
        <f t="shared" si="1"/>
        <v>2.66</v>
      </c>
      <c r="M140" s="32">
        <v>3</v>
      </c>
      <c r="N140" s="34">
        <f t="shared" si="10"/>
        <v>1.5960000000000001</v>
      </c>
      <c r="O140" s="63">
        <f>+N140*M140*1490000</f>
        <v>7134120</v>
      </c>
      <c r="P140" s="53">
        <v>2022</v>
      </c>
      <c r="Q140" s="132" t="s">
        <v>195</v>
      </c>
      <c r="R140" s="32" t="s">
        <v>50</v>
      </c>
    </row>
    <row r="141" spans="1:18" s="133" customFormat="1" ht="38.25" x14ac:dyDescent="0.25">
      <c r="A141" s="131"/>
      <c r="B141" s="30" t="s">
        <v>225</v>
      </c>
      <c r="C141" s="31" t="s">
        <v>226</v>
      </c>
      <c r="D141" s="32" t="s">
        <v>24</v>
      </c>
      <c r="E141" s="33">
        <v>2.72</v>
      </c>
      <c r="F141" s="33"/>
      <c r="G141" s="32"/>
      <c r="H141" s="34"/>
      <c r="I141" s="35">
        <v>0.4</v>
      </c>
      <c r="J141" s="42">
        <f t="shared" si="0"/>
        <v>1.0880000000000001</v>
      </c>
      <c r="K141" s="35">
        <v>1</v>
      </c>
      <c r="L141" s="34">
        <f t="shared" si="1"/>
        <v>2.72</v>
      </c>
      <c r="M141" s="32">
        <v>6</v>
      </c>
      <c r="N141" s="34">
        <f t="shared" si="10"/>
        <v>1.6320000000000001</v>
      </c>
      <c r="O141" s="63">
        <f>+N141*M141*1490000</f>
        <v>14590080.000000002</v>
      </c>
      <c r="P141" s="53">
        <v>2022</v>
      </c>
      <c r="Q141" s="132" t="s">
        <v>195</v>
      </c>
      <c r="R141" s="32" t="s">
        <v>38</v>
      </c>
    </row>
    <row r="142" spans="1:18" s="138" customFormat="1" ht="27" x14ac:dyDescent="0.25">
      <c r="A142" s="134"/>
      <c r="B142" s="43" t="s">
        <v>227</v>
      </c>
      <c r="C142" s="44"/>
      <c r="D142" s="47"/>
      <c r="E142" s="46"/>
      <c r="F142" s="46"/>
      <c r="G142" s="47"/>
      <c r="H142" s="48"/>
      <c r="I142" s="49"/>
      <c r="J142" s="50"/>
      <c r="K142" s="41"/>
      <c r="L142" s="40"/>
      <c r="M142" s="47">
        <f>SUM(M139:M141)</f>
        <v>12</v>
      </c>
      <c r="N142" s="40"/>
      <c r="O142" s="135">
        <f>SUM(O139:O141)</f>
        <v>28321920</v>
      </c>
      <c r="P142" s="136"/>
      <c r="Q142" s="140"/>
      <c r="R142" s="38"/>
    </row>
    <row r="143" spans="1:18" s="133" customFormat="1" ht="25.5" x14ac:dyDescent="0.25">
      <c r="A143" s="131">
        <v>47</v>
      </c>
      <c r="B143" s="30" t="s">
        <v>229</v>
      </c>
      <c r="C143" s="31">
        <v>29747</v>
      </c>
      <c r="D143" s="32" t="s">
        <v>64</v>
      </c>
      <c r="E143" s="33">
        <v>3.66</v>
      </c>
      <c r="F143" s="33"/>
      <c r="G143" s="32"/>
      <c r="H143" s="34"/>
      <c r="I143" s="35">
        <v>0.4</v>
      </c>
      <c r="J143" s="42">
        <f t="shared" si="0"/>
        <v>1.4640000000000002</v>
      </c>
      <c r="K143" s="35">
        <v>1</v>
      </c>
      <c r="L143" s="34">
        <f t="shared" si="1"/>
        <v>3.66</v>
      </c>
      <c r="M143" s="32">
        <v>11</v>
      </c>
      <c r="N143" s="34">
        <f t="shared" si="10"/>
        <v>2.1959999999999997</v>
      </c>
      <c r="O143" s="63">
        <f>+N143*M143*1490000</f>
        <v>35992440</v>
      </c>
      <c r="P143" s="52">
        <v>2022</v>
      </c>
      <c r="Q143" s="132" t="s">
        <v>195</v>
      </c>
      <c r="R143" s="32" t="s">
        <v>228</v>
      </c>
    </row>
    <row r="144" spans="1:18" s="138" customFormat="1" ht="27" x14ac:dyDescent="0.25">
      <c r="A144" s="134"/>
      <c r="B144" s="43" t="s">
        <v>230</v>
      </c>
      <c r="C144" s="44"/>
      <c r="D144" s="47"/>
      <c r="E144" s="46"/>
      <c r="F144" s="46"/>
      <c r="G144" s="47"/>
      <c r="H144" s="48"/>
      <c r="I144" s="49"/>
      <c r="J144" s="50"/>
      <c r="K144" s="41"/>
      <c r="L144" s="40"/>
      <c r="M144" s="47">
        <f>SUM(M143:M143)</f>
        <v>11</v>
      </c>
      <c r="N144" s="40"/>
      <c r="O144" s="135">
        <f>SUM(O143:O143)</f>
        <v>35992440</v>
      </c>
      <c r="P144" s="136"/>
      <c r="Q144" s="140"/>
      <c r="R144" s="38"/>
    </row>
    <row r="145" spans="1:22" s="83" customFormat="1" ht="25.5" x14ac:dyDescent="0.25">
      <c r="A145" s="128">
        <v>48</v>
      </c>
      <c r="B145" s="17" t="s">
        <v>231</v>
      </c>
      <c r="C145" s="59">
        <v>31463</v>
      </c>
      <c r="D145" s="51" t="s">
        <v>24</v>
      </c>
      <c r="E145" s="20">
        <v>3.06</v>
      </c>
      <c r="F145" s="20"/>
      <c r="G145" s="19"/>
      <c r="H145" s="34"/>
      <c r="I145" s="22">
        <v>0.4</v>
      </c>
      <c r="J145" s="23">
        <f t="shared" si="0"/>
        <v>1.2240000000000002</v>
      </c>
      <c r="K145" s="29">
        <v>1</v>
      </c>
      <c r="L145" s="28">
        <f t="shared" si="1"/>
        <v>3.06</v>
      </c>
      <c r="M145" s="19">
        <v>6</v>
      </c>
      <c r="N145" s="28">
        <f t="shared" si="10"/>
        <v>1.8359999999999999</v>
      </c>
      <c r="O145" s="64">
        <f>+N145*M145*1490000</f>
        <v>16413839.999999998</v>
      </c>
      <c r="P145" s="53">
        <v>2022</v>
      </c>
      <c r="Q145" s="129" t="s">
        <v>195</v>
      </c>
      <c r="R145" s="24"/>
    </row>
    <row r="146" spans="1:22" s="133" customFormat="1" ht="38.25" x14ac:dyDescent="0.25">
      <c r="A146" s="131"/>
      <c r="B146" s="30" t="s">
        <v>231</v>
      </c>
      <c r="C146" s="60">
        <v>31463</v>
      </c>
      <c r="D146" s="52" t="s">
        <v>24</v>
      </c>
      <c r="E146" s="33">
        <v>3.34</v>
      </c>
      <c r="F146" s="33"/>
      <c r="G146" s="32"/>
      <c r="H146" s="34"/>
      <c r="I146" s="35">
        <v>0.4</v>
      </c>
      <c r="J146" s="42">
        <f t="shared" si="0"/>
        <v>1.3360000000000001</v>
      </c>
      <c r="K146" s="35">
        <v>1</v>
      </c>
      <c r="L146" s="34">
        <f t="shared" si="1"/>
        <v>3.34</v>
      </c>
      <c r="M146" s="32">
        <v>6</v>
      </c>
      <c r="N146" s="34">
        <f t="shared" si="10"/>
        <v>2.0039999999999996</v>
      </c>
      <c r="O146" s="63">
        <f>+N146*M146*1490000</f>
        <v>17915759.999999996</v>
      </c>
      <c r="P146" s="52">
        <v>2022</v>
      </c>
      <c r="Q146" s="132" t="s">
        <v>195</v>
      </c>
      <c r="R146" s="32" t="s">
        <v>38</v>
      </c>
    </row>
    <row r="147" spans="1:22" s="138" customFormat="1" ht="27" x14ac:dyDescent="0.25">
      <c r="A147" s="134"/>
      <c r="B147" s="43" t="s">
        <v>232</v>
      </c>
      <c r="C147" s="62"/>
      <c r="D147" s="54"/>
      <c r="E147" s="46"/>
      <c r="F147" s="46"/>
      <c r="G147" s="47"/>
      <c r="H147" s="48"/>
      <c r="I147" s="49"/>
      <c r="J147" s="50"/>
      <c r="K147" s="41"/>
      <c r="L147" s="40"/>
      <c r="M147" s="47">
        <f>SUM(M145:M146)</f>
        <v>12</v>
      </c>
      <c r="N147" s="40"/>
      <c r="O147" s="135">
        <f>SUM(O145:O146)</f>
        <v>34329599.999999993</v>
      </c>
      <c r="P147" s="136"/>
      <c r="Q147" s="140"/>
      <c r="R147" s="38"/>
    </row>
    <row r="148" spans="1:22" s="83" customFormat="1" ht="25.5" x14ac:dyDescent="0.25">
      <c r="A148" s="128">
        <v>49</v>
      </c>
      <c r="B148" s="17" t="s">
        <v>233</v>
      </c>
      <c r="C148" s="18">
        <v>29474</v>
      </c>
      <c r="D148" s="51" t="s">
        <v>24</v>
      </c>
      <c r="E148" s="20">
        <v>3.26</v>
      </c>
      <c r="F148" s="20"/>
      <c r="G148" s="19"/>
      <c r="H148" s="34"/>
      <c r="I148" s="22">
        <v>0.4</v>
      </c>
      <c r="J148" s="23">
        <f t="shared" si="0"/>
        <v>1.304</v>
      </c>
      <c r="K148" s="29">
        <v>1</v>
      </c>
      <c r="L148" s="28">
        <f t="shared" si="1"/>
        <v>3.26</v>
      </c>
      <c r="M148" s="19">
        <v>1</v>
      </c>
      <c r="N148" s="28">
        <f t="shared" si="10"/>
        <v>1.9559999999999997</v>
      </c>
      <c r="O148" s="64">
        <f>+N148*M148*1490000</f>
        <v>2914439.9999999995</v>
      </c>
      <c r="P148" s="53">
        <v>2022</v>
      </c>
      <c r="Q148" s="129" t="s">
        <v>195</v>
      </c>
      <c r="R148" s="24"/>
    </row>
    <row r="149" spans="1:22" s="133" customFormat="1" ht="25.5" x14ac:dyDescent="0.25">
      <c r="A149" s="131"/>
      <c r="B149" s="30" t="s">
        <v>233</v>
      </c>
      <c r="C149" s="31">
        <v>29474</v>
      </c>
      <c r="D149" s="52" t="s">
        <v>24</v>
      </c>
      <c r="E149" s="33">
        <v>3.46</v>
      </c>
      <c r="F149" s="33"/>
      <c r="G149" s="32"/>
      <c r="H149" s="34"/>
      <c r="I149" s="35">
        <v>0.4</v>
      </c>
      <c r="J149" s="42">
        <f t="shared" si="0"/>
        <v>1.3840000000000001</v>
      </c>
      <c r="K149" s="35">
        <v>1</v>
      </c>
      <c r="L149" s="34">
        <f t="shared" si="1"/>
        <v>3.46</v>
      </c>
      <c r="M149" s="32">
        <v>5</v>
      </c>
      <c r="N149" s="34">
        <f t="shared" si="10"/>
        <v>2.0759999999999996</v>
      </c>
      <c r="O149" s="63">
        <f>+N149*M149*1490000</f>
        <v>15466199.999999998</v>
      </c>
      <c r="P149" s="52">
        <v>2022</v>
      </c>
      <c r="Q149" s="132" t="s">
        <v>195</v>
      </c>
      <c r="R149" s="32" t="s">
        <v>50</v>
      </c>
    </row>
    <row r="150" spans="1:22" s="133" customFormat="1" ht="38.25" x14ac:dyDescent="0.25">
      <c r="A150" s="131"/>
      <c r="B150" s="30" t="s">
        <v>233</v>
      </c>
      <c r="C150" s="31">
        <v>29474</v>
      </c>
      <c r="D150" s="52" t="s">
        <v>24</v>
      </c>
      <c r="E150" s="33">
        <v>3.65</v>
      </c>
      <c r="F150" s="33"/>
      <c r="G150" s="32"/>
      <c r="H150" s="34"/>
      <c r="I150" s="35">
        <v>0.4</v>
      </c>
      <c r="J150" s="42">
        <f t="shared" si="0"/>
        <v>1.46</v>
      </c>
      <c r="K150" s="35">
        <v>1</v>
      </c>
      <c r="L150" s="34">
        <f t="shared" si="1"/>
        <v>3.65</v>
      </c>
      <c r="M150" s="32">
        <v>6</v>
      </c>
      <c r="N150" s="34">
        <f t="shared" si="10"/>
        <v>2.19</v>
      </c>
      <c r="O150" s="63">
        <f>+N150*M150*1490000</f>
        <v>19578600</v>
      </c>
      <c r="P150" s="52">
        <v>2022</v>
      </c>
      <c r="Q150" s="132" t="s">
        <v>195</v>
      </c>
      <c r="R150" s="32" t="s">
        <v>38</v>
      </c>
    </row>
    <row r="151" spans="1:22" s="138" customFormat="1" ht="27" x14ac:dyDescent="0.25">
      <c r="A151" s="134"/>
      <c r="B151" s="43" t="s">
        <v>234</v>
      </c>
      <c r="C151" s="44"/>
      <c r="D151" s="54"/>
      <c r="E151" s="46"/>
      <c r="F151" s="46"/>
      <c r="G151" s="47"/>
      <c r="H151" s="48"/>
      <c r="I151" s="49"/>
      <c r="J151" s="50"/>
      <c r="K151" s="41"/>
      <c r="L151" s="40"/>
      <c r="M151" s="47">
        <f>SUM(M148:M150)</f>
        <v>12</v>
      </c>
      <c r="N151" s="40"/>
      <c r="O151" s="135">
        <f>SUM(O148:O150)</f>
        <v>37959240</v>
      </c>
      <c r="P151" s="136"/>
      <c r="Q151" s="140"/>
      <c r="R151" s="38"/>
    </row>
    <row r="152" spans="1:22" s="133" customFormat="1" ht="25.5" x14ac:dyDescent="0.25">
      <c r="A152" s="131">
        <v>50</v>
      </c>
      <c r="B152" s="30" t="s">
        <v>235</v>
      </c>
      <c r="C152" s="55">
        <v>33650</v>
      </c>
      <c r="D152" s="32" t="s">
        <v>24</v>
      </c>
      <c r="E152" s="33">
        <v>2.46</v>
      </c>
      <c r="F152" s="33"/>
      <c r="G152" s="32"/>
      <c r="H152" s="34"/>
      <c r="I152" s="35">
        <v>0.4</v>
      </c>
      <c r="J152" s="42">
        <f t="shared" si="0"/>
        <v>0.98399999999999999</v>
      </c>
      <c r="K152" s="35">
        <v>1</v>
      </c>
      <c r="L152" s="34">
        <f t="shared" si="1"/>
        <v>2.46</v>
      </c>
      <c r="M152" s="32">
        <v>6</v>
      </c>
      <c r="N152" s="34">
        <f t="shared" si="10"/>
        <v>1.476</v>
      </c>
      <c r="O152" s="63">
        <f>+N152*M152*1490000</f>
        <v>13195440</v>
      </c>
      <c r="P152" s="52">
        <v>2022</v>
      </c>
      <c r="Q152" s="132" t="s">
        <v>195</v>
      </c>
      <c r="R152" s="32" t="s">
        <v>50</v>
      </c>
    </row>
    <row r="153" spans="1:22" s="133" customFormat="1" ht="38.25" x14ac:dyDescent="0.25">
      <c r="A153" s="131"/>
      <c r="B153" s="30" t="s">
        <v>235</v>
      </c>
      <c r="C153" s="55">
        <v>33650</v>
      </c>
      <c r="D153" s="32" t="s">
        <v>24</v>
      </c>
      <c r="E153" s="33">
        <v>2.72</v>
      </c>
      <c r="F153" s="33"/>
      <c r="G153" s="32"/>
      <c r="H153" s="34"/>
      <c r="I153" s="35">
        <v>0.4</v>
      </c>
      <c r="J153" s="42">
        <f t="shared" si="0"/>
        <v>1.0880000000000001</v>
      </c>
      <c r="K153" s="35">
        <v>1</v>
      </c>
      <c r="L153" s="34">
        <f t="shared" si="1"/>
        <v>2.72</v>
      </c>
      <c r="M153" s="32">
        <v>6</v>
      </c>
      <c r="N153" s="34">
        <f t="shared" si="10"/>
        <v>1.6320000000000001</v>
      </c>
      <c r="O153" s="63">
        <f>+N153*M153*1490000</f>
        <v>14590080.000000002</v>
      </c>
      <c r="P153" s="52">
        <v>2022</v>
      </c>
      <c r="Q153" s="132" t="s">
        <v>195</v>
      </c>
      <c r="R153" s="32" t="s">
        <v>38</v>
      </c>
    </row>
    <row r="154" spans="1:22" s="138" customFormat="1" ht="40.5" x14ac:dyDescent="0.25">
      <c r="A154" s="134"/>
      <c r="B154" s="43" t="s">
        <v>236</v>
      </c>
      <c r="C154" s="57"/>
      <c r="D154" s="47"/>
      <c r="E154" s="46"/>
      <c r="F154" s="46"/>
      <c r="G154" s="47"/>
      <c r="H154" s="48"/>
      <c r="I154" s="49"/>
      <c r="J154" s="50"/>
      <c r="K154" s="41"/>
      <c r="L154" s="40"/>
      <c r="M154" s="47">
        <f>SUM(M152:M153)</f>
        <v>12</v>
      </c>
      <c r="N154" s="40"/>
      <c r="O154" s="135">
        <f>SUM(O152:O153)</f>
        <v>27785520</v>
      </c>
      <c r="P154" s="136"/>
      <c r="Q154" s="140"/>
      <c r="R154" s="38"/>
    </row>
    <row r="155" spans="1:22" s="83" customFormat="1" ht="25.5" x14ac:dyDescent="0.25">
      <c r="A155" s="128">
        <v>51</v>
      </c>
      <c r="B155" s="17" t="s">
        <v>237</v>
      </c>
      <c r="C155" s="18">
        <v>29382</v>
      </c>
      <c r="D155" s="21" t="s">
        <v>102</v>
      </c>
      <c r="E155" s="20">
        <v>3.99</v>
      </c>
      <c r="F155" s="20">
        <v>0.5</v>
      </c>
      <c r="G155" s="19"/>
      <c r="H155" s="34"/>
      <c r="I155" s="22">
        <v>0.4</v>
      </c>
      <c r="J155" s="23">
        <f t="shared" si="0"/>
        <v>1.7960000000000003</v>
      </c>
      <c r="K155" s="29">
        <v>1</v>
      </c>
      <c r="L155" s="28">
        <f t="shared" si="1"/>
        <v>4.49</v>
      </c>
      <c r="M155" s="19">
        <v>11</v>
      </c>
      <c r="N155" s="28">
        <f t="shared" si="10"/>
        <v>2.694</v>
      </c>
      <c r="O155" s="64">
        <f>+N155*M155*1490000</f>
        <v>44154660</v>
      </c>
      <c r="P155" s="53">
        <v>2022</v>
      </c>
      <c r="Q155" s="129" t="s">
        <v>191</v>
      </c>
      <c r="R155" s="24"/>
    </row>
    <row r="156" spans="1:22" s="133" customFormat="1" ht="25.5" x14ac:dyDescent="0.25">
      <c r="A156" s="131"/>
      <c r="B156" s="30" t="s">
        <v>237</v>
      </c>
      <c r="C156" s="31">
        <v>29382</v>
      </c>
      <c r="D156" s="34" t="s">
        <v>102</v>
      </c>
      <c r="E156" s="33">
        <v>4.4000000000000004</v>
      </c>
      <c r="F156" s="33">
        <v>0.5</v>
      </c>
      <c r="G156" s="32"/>
      <c r="H156" s="34"/>
      <c r="I156" s="35">
        <v>0.4</v>
      </c>
      <c r="J156" s="42">
        <f t="shared" si="0"/>
        <v>1.9600000000000002</v>
      </c>
      <c r="K156" s="35">
        <v>1</v>
      </c>
      <c r="L156" s="34">
        <f t="shared" si="1"/>
        <v>4.9000000000000004</v>
      </c>
      <c r="M156" s="32">
        <v>1</v>
      </c>
      <c r="N156" s="34">
        <f t="shared" si="10"/>
        <v>2.9400000000000004</v>
      </c>
      <c r="O156" s="63">
        <f>+N156*M156*1490000</f>
        <v>4380600.0000000009</v>
      </c>
      <c r="P156" s="52">
        <v>2022</v>
      </c>
      <c r="Q156" s="132" t="s">
        <v>191</v>
      </c>
      <c r="R156" s="32" t="s">
        <v>238</v>
      </c>
    </row>
    <row r="157" spans="1:22" s="138" customFormat="1" ht="27" x14ac:dyDescent="0.25">
      <c r="A157" s="134"/>
      <c r="B157" s="43" t="s">
        <v>239</v>
      </c>
      <c r="C157" s="44"/>
      <c r="D157" s="45"/>
      <c r="E157" s="46"/>
      <c r="F157" s="46"/>
      <c r="G157" s="47"/>
      <c r="H157" s="48"/>
      <c r="I157" s="49"/>
      <c r="J157" s="50"/>
      <c r="K157" s="41"/>
      <c r="L157" s="40"/>
      <c r="M157" s="47">
        <f>SUM(M155:M156)</f>
        <v>12</v>
      </c>
      <c r="N157" s="40"/>
      <c r="O157" s="135">
        <f>SUM(O155:O156)</f>
        <v>48535260</v>
      </c>
      <c r="P157" s="136"/>
      <c r="Q157" s="140"/>
      <c r="R157" s="38"/>
    </row>
    <row r="158" spans="1:22" s="133" customFormat="1" ht="69" customHeight="1" x14ac:dyDescent="0.25">
      <c r="A158" s="131">
        <v>52</v>
      </c>
      <c r="B158" s="30" t="s">
        <v>240</v>
      </c>
      <c r="C158" s="31">
        <v>28075</v>
      </c>
      <c r="D158" s="34" t="s">
        <v>102</v>
      </c>
      <c r="E158" s="33">
        <v>3.99</v>
      </c>
      <c r="F158" s="33">
        <v>0.4</v>
      </c>
      <c r="G158" s="32"/>
      <c r="H158" s="34"/>
      <c r="I158" s="35">
        <v>0.4</v>
      </c>
      <c r="J158" s="42">
        <f t="shared" si="0"/>
        <v>1.7560000000000002</v>
      </c>
      <c r="K158" s="35">
        <v>1</v>
      </c>
      <c r="L158" s="34">
        <f t="shared" si="1"/>
        <v>4.3900000000000006</v>
      </c>
      <c r="M158" s="32">
        <v>6</v>
      </c>
      <c r="N158" s="34">
        <f t="shared" si="10"/>
        <v>2.6340000000000003</v>
      </c>
      <c r="O158" s="63">
        <f>+N158*M158*1490000</f>
        <v>23547960.000000004</v>
      </c>
      <c r="P158" s="52">
        <v>2022</v>
      </c>
      <c r="Q158" s="132" t="s">
        <v>191</v>
      </c>
      <c r="R158" s="32" t="s">
        <v>241</v>
      </c>
      <c r="V158" s="133" t="s">
        <v>242</v>
      </c>
    </row>
    <row r="159" spans="1:22" s="133" customFormat="1" ht="38.25" x14ac:dyDescent="0.25">
      <c r="A159" s="131"/>
      <c r="B159" s="30" t="s">
        <v>240</v>
      </c>
      <c r="C159" s="31">
        <v>28076</v>
      </c>
      <c r="D159" s="34" t="s">
        <v>105</v>
      </c>
      <c r="E159" s="33">
        <v>3.99</v>
      </c>
      <c r="F159" s="33">
        <v>0.4</v>
      </c>
      <c r="G159" s="32"/>
      <c r="H159" s="34"/>
      <c r="I159" s="35">
        <v>0.6</v>
      </c>
      <c r="J159" s="42">
        <f t="shared" si="0"/>
        <v>2.6340000000000003</v>
      </c>
      <c r="K159" s="35">
        <v>1</v>
      </c>
      <c r="L159" s="34">
        <f t="shared" si="1"/>
        <v>4.3900000000000006</v>
      </c>
      <c r="M159" s="32">
        <v>1</v>
      </c>
      <c r="N159" s="34">
        <f t="shared" si="10"/>
        <v>1.7560000000000002</v>
      </c>
      <c r="O159" s="63">
        <f>+N159*M159*1490000</f>
        <v>2616440.0000000005</v>
      </c>
      <c r="P159" s="52">
        <v>2022</v>
      </c>
      <c r="Q159" s="132" t="s">
        <v>767</v>
      </c>
      <c r="R159" s="32" t="s">
        <v>243</v>
      </c>
    </row>
    <row r="160" spans="1:22" s="133" customFormat="1" ht="38.25" x14ac:dyDescent="0.25">
      <c r="A160" s="131"/>
      <c r="B160" s="30" t="s">
        <v>240</v>
      </c>
      <c r="C160" s="31">
        <v>28075</v>
      </c>
      <c r="D160" s="34" t="s">
        <v>102</v>
      </c>
      <c r="E160" s="33">
        <v>4.32</v>
      </c>
      <c r="F160" s="33">
        <v>0.4</v>
      </c>
      <c r="G160" s="32"/>
      <c r="H160" s="34"/>
      <c r="I160" s="35">
        <v>0.4</v>
      </c>
      <c r="J160" s="42">
        <f t="shared" si="0"/>
        <v>1.8880000000000003</v>
      </c>
      <c r="K160" s="35">
        <v>1</v>
      </c>
      <c r="L160" s="34">
        <f t="shared" si="1"/>
        <v>4.7200000000000006</v>
      </c>
      <c r="M160" s="32">
        <v>5</v>
      </c>
      <c r="N160" s="34">
        <f t="shared" si="10"/>
        <v>2.8320000000000003</v>
      </c>
      <c r="O160" s="63">
        <f>+N160*M160*1490000</f>
        <v>21098400.000000004</v>
      </c>
      <c r="P160" s="52">
        <v>2022</v>
      </c>
      <c r="Q160" s="132" t="s">
        <v>191</v>
      </c>
      <c r="R160" s="32" t="s">
        <v>642</v>
      </c>
    </row>
    <row r="161" spans="1:22" s="143" customFormat="1" ht="40.5" x14ac:dyDescent="0.25">
      <c r="A161" s="142"/>
      <c r="B161" s="43" t="s">
        <v>244</v>
      </c>
      <c r="C161" s="44"/>
      <c r="D161" s="45"/>
      <c r="E161" s="46"/>
      <c r="F161" s="46"/>
      <c r="G161" s="47"/>
      <c r="H161" s="45"/>
      <c r="I161" s="49"/>
      <c r="J161" s="50"/>
      <c r="K161" s="49"/>
      <c r="L161" s="45"/>
      <c r="M161" s="47">
        <f>SUM(M158:M160)</f>
        <v>12</v>
      </c>
      <c r="N161" s="45"/>
      <c r="O161" s="65">
        <f>SUM(O158:O160)</f>
        <v>47262800.000000007</v>
      </c>
      <c r="P161" s="54"/>
      <c r="Q161" s="140"/>
      <c r="R161" s="47"/>
    </row>
    <row r="162" spans="1:22" s="133" customFormat="1" ht="25.5" x14ac:dyDescent="0.25">
      <c r="A162" s="131">
        <v>53</v>
      </c>
      <c r="B162" s="30" t="s">
        <v>245</v>
      </c>
      <c r="C162" s="31">
        <v>34553</v>
      </c>
      <c r="D162" s="34" t="s">
        <v>102</v>
      </c>
      <c r="E162" s="33">
        <v>2.34</v>
      </c>
      <c r="F162" s="33"/>
      <c r="G162" s="32"/>
      <c r="H162" s="34"/>
      <c r="I162" s="35">
        <v>0.4</v>
      </c>
      <c r="J162" s="42">
        <f t="shared" si="0"/>
        <v>0.93599999999999994</v>
      </c>
      <c r="K162" s="35">
        <v>1</v>
      </c>
      <c r="L162" s="34">
        <f t="shared" si="1"/>
        <v>2.34</v>
      </c>
      <c r="M162" s="32">
        <v>5</v>
      </c>
      <c r="N162" s="34">
        <f t="shared" si="10"/>
        <v>1.4039999999999999</v>
      </c>
      <c r="O162" s="63">
        <f>+N162*M162*1490000</f>
        <v>10459800</v>
      </c>
      <c r="P162" s="52">
        <v>2022</v>
      </c>
      <c r="Q162" s="132" t="s">
        <v>191</v>
      </c>
      <c r="R162" s="32" t="s">
        <v>760</v>
      </c>
    </row>
    <row r="163" spans="1:22" s="133" customFormat="1" ht="25.5" x14ac:dyDescent="0.25">
      <c r="A163" s="131"/>
      <c r="B163" s="30" t="s">
        <v>245</v>
      </c>
      <c r="C163" s="31">
        <v>34553</v>
      </c>
      <c r="D163" s="34" t="s">
        <v>102</v>
      </c>
      <c r="E163" s="33">
        <v>2.67</v>
      </c>
      <c r="F163" s="33"/>
      <c r="G163" s="32"/>
      <c r="H163" s="34"/>
      <c r="I163" s="35">
        <v>0.4</v>
      </c>
      <c r="J163" s="42">
        <f t="shared" si="0"/>
        <v>1.0680000000000001</v>
      </c>
      <c r="K163" s="35">
        <v>1</v>
      </c>
      <c r="L163" s="34">
        <f t="shared" si="1"/>
        <v>2.67</v>
      </c>
      <c r="M163" s="32">
        <v>1</v>
      </c>
      <c r="N163" s="34">
        <f t="shared" si="10"/>
        <v>1.6019999999999999</v>
      </c>
      <c r="O163" s="63">
        <f>+N163*M163*1490000</f>
        <v>2386980</v>
      </c>
      <c r="P163" s="52">
        <v>2022</v>
      </c>
      <c r="Q163" s="132" t="s">
        <v>191</v>
      </c>
      <c r="R163" s="32" t="s">
        <v>44</v>
      </c>
    </row>
    <row r="164" spans="1:22" s="143" customFormat="1" ht="27" x14ac:dyDescent="0.25">
      <c r="A164" s="142"/>
      <c r="B164" s="43" t="s">
        <v>247</v>
      </c>
      <c r="C164" s="44"/>
      <c r="D164" s="45"/>
      <c r="E164" s="46"/>
      <c r="F164" s="46"/>
      <c r="G164" s="47"/>
      <c r="H164" s="45"/>
      <c r="I164" s="49"/>
      <c r="J164" s="50"/>
      <c r="K164" s="49"/>
      <c r="L164" s="45"/>
      <c r="M164" s="47">
        <f>SUM(M162:M163)</f>
        <v>6</v>
      </c>
      <c r="N164" s="45"/>
      <c r="O164" s="65">
        <f>SUM(O162:O163)</f>
        <v>12846780</v>
      </c>
      <c r="P164" s="54"/>
      <c r="Q164" s="140"/>
      <c r="R164" s="47"/>
    </row>
    <row r="165" spans="1:22" s="133" customFormat="1" ht="56.25" customHeight="1" x14ac:dyDescent="0.25">
      <c r="A165" s="131">
        <v>54</v>
      </c>
      <c r="B165" s="30" t="s">
        <v>248</v>
      </c>
      <c r="C165" s="31">
        <v>30599</v>
      </c>
      <c r="D165" s="52" t="s">
        <v>24</v>
      </c>
      <c r="E165" s="33">
        <v>3.06</v>
      </c>
      <c r="F165" s="33"/>
      <c r="G165" s="32"/>
      <c r="H165" s="34"/>
      <c r="I165" s="35">
        <v>0.4</v>
      </c>
      <c r="J165" s="42">
        <f t="shared" si="0"/>
        <v>1.2240000000000002</v>
      </c>
      <c r="K165" s="35">
        <v>1</v>
      </c>
      <c r="L165" s="34">
        <f t="shared" si="1"/>
        <v>3.06</v>
      </c>
      <c r="M165" s="32">
        <v>6</v>
      </c>
      <c r="N165" s="34">
        <f t="shared" si="10"/>
        <v>1.8359999999999999</v>
      </c>
      <c r="O165" s="63">
        <f>+N165*M165*1490000</f>
        <v>16413839.999999998</v>
      </c>
      <c r="P165" s="52">
        <v>2022</v>
      </c>
      <c r="Q165" s="132" t="s">
        <v>191</v>
      </c>
      <c r="R165" s="32" t="s">
        <v>450</v>
      </c>
      <c r="V165" s="133" t="s">
        <v>249</v>
      </c>
    </row>
    <row r="166" spans="1:22" s="133" customFormat="1" ht="38.25" x14ac:dyDescent="0.25">
      <c r="A166" s="131"/>
      <c r="B166" s="30" t="s">
        <v>248</v>
      </c>
      <c r="C166" s="31">
        <v>30599</v>
      </c>
      <c r="D166" s="52" t="s">
        <v>24</v>
      </c>
      <c r="E166" s="33">
        <v>3.34</v>
      </c>
      <c r="F166" s="33"/>
      <c r="G166" s="32"/>
      <c r="H166" s="34"/>
      <c r="I166" s="35">
        <v>0.4</v>
      </c>
      <c r="J166" s="42">
        <f t="shared" si="0"/>
        <v>1.3360000000000001</v>
      </c>
      <c r="K166" s="35">
        <v>1</v>
      </c>
      <c r="L166" s="34">
        <f t="shared" si="1"/>
        <v>3.34</v>
      </c>
      <c r="M166" s="32">
        <v>6</v>
      </c>
      <c r="N166" s="34">
        <f t="shared" si="10"/>
        <v>2.0039999999999996</v>
      </c>
      <c r="O166" s="63">
        <f>+N166*M166*1490000</f>
        <v>17915759.999999996</v>
      </c>
      <c r="P166" s="52">
        <v>2022</v>
      </c>
      <c r="Q166" s="132" t="s">
        <v>191</v>
      </c>
      <c r="R166" s="32" t="s">
        <v>38</v>
      </c>
    </row>
    <row r="167" spans="1:22" s="138" customFormat="1" ht="27" x14ac:dyDescent="0.25">
      <c r="A167" s="134"/>
      <c r="B167" s="43" t="s">
        <v>250</v>
      </c>
      <c r="C167" s="44"/>
      <c r="D167" s="54"/>
      <c r="E167" s="46"/>
      <c r="F167" s="46"/>
      <c r="G167" s="47"/>
      <c r="H167" s="48"/>
      <c r="I167" s="49"/>
      <c r="J167" s="50"/>
      <c r="K167" s="41"/>
      <c r="L167" s="40"/>
      <c r="M167" s="47">
        <f>SUM(M165:M166)</f>
        <v>12</v>
      </c>
      <c r="N167" s="40"/>
      <c r="O167" s="135">
        <f>SUM(O165:O166)</f>
        <v>34329599.999999993</v>
      </c>
      <c r="P167" s="136"/>
      <c r="Q167" s="140"/>
      <c r="R167" s="38"/>
    </row>
    <row r="168" spans="1:22" s="133" customFormat="1" ht="25.5" x14ac:dyDescent="0.25">
      <c r="A168" s="131">
        <v>55</v>
      </c>
      <c r="B168" s="30" t="s">
        <v>251</v>
      </c>
      <c r="C168" s="55">
        <v>33947</v>
      </c>
      <c r="D168" s="63" t="s">
        <v>102</v>
      </c>
      <c r="E168" s="33">
        <v>2.67</v>
      </c>
      <c r="F168" s="33"/>
      <c r="G168" s="32"/>
      <c r="H168" s="34"/>
      <c r="I168" s="35">
        <v>0.4</v>
      </c>
      <c r="J168" s="42">
        <f t="shared" si="0"/>
        <v>1.0680000000000001</v>
      </c>
      <c r="K168" s="35">
        <v>1</v>
      </c>
      <c r="L168" s="34">
        <f t="shared" si="1"/>
        <v>2.67</v>
      </c>
      <c r="M168" s="32">
        <v>3</v>
      </c>
      <c r="N168" s="34">
        <f t="shared" si="10"/>
        <v>1.6019999999999999</v>
      </c>
      <c r="O168" s="63">
        <f>+N168*M168*1490000</f>
        <v>7160939.9999999991</v>
      </c>
      <c r="P168" s="52">
        <v>2022</v>
      </c>
      <c r="Q168" s="132" t="s">
        <v>191</v>
      </c>
      <c r="R168" s="32" t="s">
        <v>252</v>
      </c>
    </row>
    <row r="169" spans="1:22" s="138" customFormat="1" ht="27" x14ac:dyDescent="0.25">
      <c r="A169" s="134"/>
      <c r="B169" s="43" t="s">
        <v>254</v>
      </c>
      <c r="C169" s="57"/>
      <c r="D169" s="65"/>
      <c r="E169" s="46"/>
      <c r="F169" s="46"/>
      <c r="G169" s="47"/>
      <c r="H169" s="48"/>
      <c r="I169" s="49"/>
      <c r="J169" s="50"/>
      <c r="K169" s="41"/>
      <c r="L169" s="40"/>
      <c r="M169" s="47">
        <f>SUM(M168:M168)</f>
        <v>3</v>
      </c>
      <c r="N169" s="40"/>
      <c r="O169" s="135">
        <f>SUM(O168:O168)</f>
        <v>7160939.9999999991</v>
      </c>
      <c r="P169" s="136"/>
      <c r="Q169" s="140"/>
      <c r="R169" s="38"/>
    </row>
    <row r="170" spans="1:22" s="83" customFormat="1" ht="25.5" x14ac:dyDescent="0.25">
      <c r="A170" s="128">
        <v>56</v>
      </c>
      <c r="B170" s="17" t="s">
        <v>255</v>
      </c>
      <c r="C170" s="18">
        <v>30275</v>
      </c>
      <c r="D170" s="19" t="s">
        <v>64</v>
      </c>
      <c r="E170" s="20">
        <v>3.66</v>
      </c>
      <c r="F170" s="20"/>
      <c r="G170" s="19"/>
      <c r="H170" s="34"/>
      <c r="I170" s="22">
        <v>0.4</v>
      </c>
      <c r="J170" s="23">
        <f t="shared" si="0"/>
        <v>1.4640000000000002</v>
      </c>
      <c r="K170" s="29">
        <v>1</v>
      </c>
      <c r="L170" s="28">
        <f t="shared" si="1"/>
        <v>3.66</v>
      </c>
      <c r="M170" s="19">
        <v>12</v>
      </c>
      <c r="N170" s="28">
        <f t="shared" si="10"/>
        <v>2.1959999999999997</v>
      </c>
      <c r="O170" s="64">
        <f>+N170*M170*1490000</f>
        <v>39264479.999999993</v>
      </c>
      <c r="P170" s="53">
        <v>2022</v>
      </c>
      <c r="Q170" s="129" t="s">
        <v>191</v>
      </c>
      <c r="R170" s="24"/>
    </row>
    <row r="171" spans="1:22" s="138" customFormat="1" ht="27" x14ac:dyDescent="0.25">
      <c r="A171" s="134"/>
      <c r="B171" s="43" t="s">
        <v>256</v>
      </c>
      <c r="C171" s="44"/>
      <c r="D171" s="47"/>
      <c r="E171" s="46"/>
      <c r="F171" s="46"/>
      <c r="G171" s="47"/>
      <c r="H171" s="48"/>
      <c r="I171" s="49"/>
      <c r="J171" s="50"/>
      <c r="K171" s="41"/>
      <c r="L171" s="40"/>
      <c r="M171" s="47">
        <f>SUM(M170:M170)</f>
        <v>12</v>
      </c>
      <c r="N171" s="40"/>
      <c r="O171" s="135">
        <f>SUM(O170:O170)</f>
        <v>39264479.999999993</v>
      </c>
      <c r="P171" s="136"/>
      <c r="Q171" s="140"/>
      <c r="R171" s="38"/>
    </row>
    <row r="172" spans="1:22" s="133" customFormat="1" ht="25.5" x14ac:dyDescent="0.25">
      <c r="A172" s="128">
        <v>57</v>
      </c>
      <c r="B172" s="30" t="s">
        <v>257</v>
      </c>
      <c r="C172" s="31">
        <v>32426</v>
      </c>
      <c r="D172" s="32" t="s">
        <v>24</v>
      </c>
      <c r="E172" s="33">
        <v>2.46</v>
      </c>
      <c r="F172" s="33"/>
      <c r="G172" s="32"/>
      <c r="H172" s="34"/>
      <c r="I172" s="35">
        <v>0.4</v>
      </c>
      <c r="J172" s="42">
        <f t="shared" si="0"/>
        <v>0.98399999999999999</v>
      </c>
      <c r="K172" s="35">
        <v>1</v>
      </c>
      <c r="L172" s="34">
        <f t="shared" si="1"/>
        <v>2.46</v>
      </c>
      <c r="M172" s="32">
        <v>1</v>
      </c>
      <c r="N172" s="34">
        <f t="shared" si="10"/>
        <v>1.476</v>
      </c>
      <c r="O172" s="63">
        <f>+N172*M172*1490000</f>
        <v>2199240</v>
      </c>
      <c r="P172" s="52">
        <v>2022</v>
      </c>
      <c r="Q172" s="132" t="s">
        <v>191</v>
      </c>
      <c r="R172" s="32" t="s">
        <v>258</v>
      </c>
    </row>
    <row r="173" spans="1:22" s="133" customFormat="1" ht="38.25" x14ac:dyDescent="0.25">
      <c r="A173" s="128"/>
      <c r="B173" s="30" t="s">
        <v>257</v>
      </c>
      <c r="C173" s="31">
        <v>32426</v>
      </c>
      <c r="D173" s="32" t="s">
        <v>24</v>
      </c>
      <c r="E173" s="33">
        <v>2.72</v>
      </c>
      <c r="F173" s="33"/>
      <c r="G173" s="32"/>
      <c r="H173" s="34"/>
      <c r="I173" s="35">
        <v>0.4</v>
      </c>
      <c r="J173" s="42">
        <f t="shared" si="0"/>
        <v>1.0880000000000001</v>
      </c>
      <c r="K173" s="35">
        <v>1</v>
      </c>
      <c r="L173" s="34">
        <f t="shared" si="1"/>
        <v>2.72</v>
      </c>
      <c r="M173" s="32">
        <v>5</v>
      </c>
      <c r="N173" s="34">
        <f t="shared" si="10"/>
        <v>1.6320000000000001</v>
      </c>
      <c r="O173" s="63">
        <f>+N173*M173*1490000</f>
        <v>12158400</v>
      </c>
      <c r="P173" s="52">
        <v>2022</v>
      </c>
      <c r="Q173" s="132" t="s">
        <v>191</v>
      </c>
      <c r="R173" s="32" t="s">
        <v>38</v>
      </c>
    </row>
    <row r="174" spans="1:22" s="138" customFormat="1" ht="27" x14ac:dyDescent="0.25">
      <c r="A174" s="134"/>
      <c r="B174" s="43" t="s">
        <v>259</v>
      </c>
      <c r="C174" s="44"/>
      <c r="D174" s="47"/>
      <c r="E174" s="46"/>
      <c r="F174" s="46"/>
      <c r="G174" s="47"/>
      <c r="H174" s="48"/>
      <c r="I174" s="49"/>
      <c r="J174" s="50"/>
      <c r="K174" s="41"/>
      <c r="L174" s="40"/>
      <c r="M174" s="47">
        <f>SUM(M172:M173)</f>
        <v>6</v>
      </c>
      <c r="N174" s="40"/>
      <c r="O174" s="135">
        <f>SUM(O172:O173)</f>
        <v>14357640</v>
      </c>
      <c r="P174" s="136"/>
      <c r="Q174" s="140"/>
      <c r="R174" s="38"/>
    </row>
    <row r="175" spans="1:22" s="83" customFormat="1" ht="25.5" x14ac:dyDescent="0.25">
      <c r="A175" s="128">
        <v>58</v>
      </c>
      <c r="B175" s="17" t="s">
        <v>260</v>
      </c>
      <c r="C175" s="18">
        <v>31128</v>
      </c>
      <c r="D175" s="19" t="s">
        <v>24</v>
      </c>
      <c r="E175" s="20">
        <v>2.46</v>
      </c>
      <c r="F175" s="20"/>
      <c r="G175" s="19"/>
      <c r="H175" s="34"/>
      <c r="I175" s="22">
        <v>0.4</v>
      </c>
      <c r="J175" s="23">
        <f t="shared" si="0"/>
        <v>0.98399999999999999</v>
      </c>
      <c r="K175" s="29">
        <v>1</v>
      </c>
      <c r="L175" s="28">
        <f t="shared" si="1"/>
        <v>2.46</v>
      </c>
      <c r="M175" s="19">
        <v>3</v>
      </c>
      <c r="N175" s="28">
        <f t="shared" si="10"/>
        <v>1.476</v>
      </c>
      <c r="O175" s="64">
        <f>+N175*M175*1490000</f>
        <v>6597720</v>
      </c>
      <c r="P175" s="53">
        <v>2022</v>
      </c>
      <c r="Q175" s="129" t="s">
        <v>191</v>
      </c>
      <c r="R175" s="24"/>
    </row>
    <row r="176" spans="1:22" s="133" customFormat="1" ht="25.5" x14ac:dyDescent="0.25">
      <c r="A176" s="131"/>
      <c r="B176" s="30" t="s">
        <v>260</v>
      </c>
      <c r="C176" s="31">
        <v>31128</v>
      </c>
      <c r="D176" s="32" t="s">
        <v>24</v>
      </c>
      <c r="E176" s="33">
        <v>2.66</v>
      </c>
      <c r="F176" s="33"/>
      <c r="G176" s="32"/>
      <c r="H176" s="34"/>
      <c r="I176" s="35">
        <v>0.4</v>
      </c>
      <c r="J176" s="42">
        <f t="shared" si="0"/>
        <v>1.0640000000000001</v>
      </c>
      <c r="K176" s="35">
        <v>1</v>
      </c>
      <c r="L176" s="34">
        <f t="shared" si="1"/>
        <v>2.66</v>
      </c>
      <c r="M176" s="32">
        <v>3</v>
      </c>
      <c r="N176" s="34">
        <f t="shared" si="10"/>
        <v>1.5960000000000001</v>
      </c>
      <c r="O176" s="63">
        <f>+N176*M176*1490000</f>
        <v>7134120</v>
      </c>
      <c r="P176" s="52">
        <v>2022</v>
      </c>
      <c r="Q176" s="132" t="s">
        <v>191</v>
      </c>
      <c r="R176" s="32" t="s">
        <v>50</v>
      </c>
    </row>
    <row r="177" spans="1:18" s="133" customFormat="1" ht="38.25" x14ac:dyDescent="0.25">
      <c r="A177" s="131"/>
      <c r="B177" s="30" t="s">
        <v>260</v>
      </c>
      <c r="C177" s="31">
        <v>31128</v>
      </c>
      <c r="D177" s="32" t="s">
        <v>24</v>
      </c>
      <c r="E177" s="33">
        <v>2.72</v>
      </c>
      <c r="F177" s="33"/>
      <c r="G177" s="32"/>
      <c r="H177" s="34"/>
      <c r="I177" s="35">
        <v>0.4</v>
      </c>
      <c r="J177" s="42">
        <f t="shared" si="0"/>
        <v>1.0880000000000001</v>
      </c>
      <c r="K177" s="35">
        <v>1</v>
      </c>
      <c r="L177" s="34">
        <f t="shared" si="1"/>
        <v>2.72</v>
      </c>
      <c r="M177" s="32">
        <v>6</v>
      </c>
      <c r="N177" s="34">
        <f t="shared" si="10"/>
        <v>1.6320000000000001</v>
      </c>
      <c r="O177" s="63">
        <f>+N177*M177*1490000</f>
        <v>14590080.000000002</v>
      </c>
      <c r="P177" s="52">
        <v>2022</v>
      </c>
      <c r="Q177" s="132" t="s">
        <v>191</v>
      </c>
      <c r="R177" s="32" t="s">
        <v>38</v>
      </c>
    </row>
    <row r="178" spans="1:18" s="138" customFormat="1" ht="27" x14ac:dyDescent="0.25">
      <c r="A178" s="134"/>
      <c r="B178" s="43" t="s">
        <v>261</v>
      </c>
      <c r="C178" s="44"/>
      <c r="D178" s="47"/>
      <c r="E178" s="46"/>
      <c r="F178" s="46"/>
      <c r="G178" s="47"/>
      <c r="H178" s="48"/>
      <c r="I178" s="49"/>
      <c r="J178" s="50"/>
      <c r="K178" s="41"/>
      <c r="L178" s="40"/>
      <c r="M178" s="47">
        <f>SUM(M175:M177)</f>
        <v>12</v>
      </c>
      <c r="N178" s="40"/>
      <c r="O178" s="135">
        <f>SUM(O175:O177)</f>
        <v>28321920</v>
      </c>
      <c r="P178" s="136"/>
      <c r="Q178" s="140"/>
      <c r="R178" s="38"/>
    </row>
    <row r="179" spans="1:18" s="83" customFormat="1" ht="25.5" x14ac:dyDescent="0.25">
      <c r="A179" s="128">
        <v>59</v>
      </c>
      <c r="B179" s="17" t="s">
        <v>262</v>
      </c>
      <c r="C179" s="18">
        <v>31122</v>
      </c>
      <c r="D179" s="51" t="s">
        <v>24</v>
      </c>
      <c r="E179" s="20">
        <v>2.86</v>
      </c>
      <c r="F179" s="20"/>
      <c r="G179" s="19"/>
      <c r="H179" s="34"/>
      <c r="I179" s="22">
        <v>0.4</v>
      </c>
      <c r="J179" s="23">
        <f t="shared" si="0"/>
        <v>1.1439999999999999</v>
      </c>
      <c r="K179" s="29">
        <v>1</v>
      </c>
      <c r="L179" s="28">
        <f t="shared" si="1"/>
        <v>2.86</v>
      </c>
      <c r="M179" s="19">
        <v>6</v>
      </c>
      <c r="N179" s="28">
        <f t="shared" si="10"/>
        <v>1.716</v>
      </c>
      <c r="O179" s="64">
        <f>+N179*M179*1490000</f>
        <v>15341040</v>
      </c>
      <c r="P179" s="53">
        <v>2022</v>
      </c>
      <c r="Q179" s="129" t="s">
        <v>191</v>
      </c>
      <c r="R179" s="24"/>
    </row>
    <row r="180" spans="1:18" s="133" customFormat="1" ht="38.25" x14ac:dyDescent="0.25">
      <c r="A180" s="131"/>
      <c r="B180" s="30" t="s">
        <v>262</v>
      </c>
      <c r="C180" s="31">
        <v>31122</v>
      </c>
      <c r="D180" s="52" t="s">
        <v>24</v>
      </c>
      <c r="E180" s="33">
        <v>3.03</v>
      </c>
      <c r="F180" s="33"/>
      <c r="G180" s="32"/>
      <c r="H180" s="34"/>
      <c r="I180" s="35">
        <v>0.4</v>
      </c>
      <c r="J180" s="42">
        <f t="shared" si="0"/>
        <v>1.212</v>
      </c>
      <c r="K180" s="35">
        <v>1</v>
      </c>
      <c r="L180" s="34">
        <f t="shared" si="1"/>
        <v>3.03</v>
      </c>
      <c r="M180" s="32">
        <v>6</v>
      </c>
      <c r="N180" s="34">
        <f t="shared" si="10"/>
        <v>1.8179999999999998</v>
      </c>
      <c r="O180" s="63">
        <f>+N180*M180*1490000</f>
        <v>16252920</v>
      </c>
      <c r="P180" s="52">
        <v>2022</v>
      </c>
      <c r="Q180" s="132" t="s">
        <v>191</v>
      </c>
      <c r="R180" s="32" t="s">
        <v>38</v>
      </c>
    </row>
    <row r="181" spans="1:18" s="138" customFormat="1" ht="27" x14ac:dyDescent="0.25">
      <c r="A181" s="134"/>
      <c r="B181" s="43" t="s">
        <v>263</v>
      </c>
      <c r="C181" s="44"/>
      <c r="D181" s="54"/>
      <c r="E181" s="46"/>
      <c r="F181" s="46"/>
      <c r="G181" s="47"/>
      <c r="H181" s="48"/>
      <c r="I181" s="49"/>
      <c r="J181" s="50"/>
      <c r="K181" s="41"/>
      <c r="L181" s="40"/>
      <c r="M181" s="47">
        <f>SUM(M179:M180)</f>
        <v>12</v>
      </c>
      <c r="N181" s="40"/>
      <c r="O181" s="135">
        <f>SUM(O179:O180)</f>
        <v>31593960</v>
      </c>
      <c r="P181" s="136"/>
      <c r="Q181" s="140"/>
      <c r="R181" s="38"/>
    </row>
    <row r="182" spans="1:18" s="83" customFormat="1" ht="25.5" x14ac:dyDescent="0.25">
      <c r="A182" s="128">
        <v>60</v>
      </c>
      <c r="B182" s="17" t="s">
        <v>264</v>
      </c>
      <c r="C182" s="59">
        <v>32365</v>
      </c>
      <c r="D182" s="19" t="s">
        <v>24</v>
      </c>
      <c r="E182" s="20">
        <v>2.86</v>
      </c>
      <c r="F182" s="20"/>
      <c r="G182" s="19"/>
      <c r="H182" s="34"/>
      <c r="I182" s="22">
        <v>0.4</v>
      </c>
      <c r="J182" s="23">
        <f t="shared" si="0"/>
        <v>1.1439999999999999</v>
      </c>
      <c r="K182" s="29">
        <v>1</v>
      </c>
      <c r="L182" s="28">
        <f t="shared" si="1"/>
        <v>2.86</v>
      </c>
      <c r="M182" s="19">
        <v>3</v>
      </c>
      <c r="N182" s="28">
        <f t="shared" si="10"/>
        <v>1.716</v>
      </c>
      <c r="O182" s="64">
        <f>+N182*M182*1490000</f>
        <v>7670520</v>
      </c>
      <c r="P182" s="53">
        <v>2022</v>
      </c>
      <c r="Q182" s="129" t="s">
        <v>191</v>
      </c>
      <c r="R182" s="24"/>
    </row>
    <row r="183" spans="1:18" s="133" customFormat="1" ht="25.5" x14ac:dyDescent="0.25">
      <c r="A183" s="131"/>
      <c r="B183" s="30" t="s">
        <v>264</v>
      </c>
      <c r="C183" s="60">
        <v>32365</v>
      </c>
      <c r="D183" s="32" t="s">
        <v>24</v>
      </c>
      <c r="E183" s="33">
        <v>3.06</v>
      </c>
      <c r="F183" s="33"/>
      <c r="G183" s="32"/>
      <c r="H183" s="34"/>
      <c r="I183" s="35">
        <v>0.4</v>
      </c>
      <c r="J183" s="42">
        <f t="shared" si="0"/>
        <v>1.2240000000000002</v>
      </c>
      <c r="K183" s="35">
        <v>1</v>
      </c>
      <c r="L183" s="34">
        <f t="shared" si="1"/>
        <v>3.06</v>
      </c>
      <c r="M183" s="32">
        <v>3</v>
      </c>
      <c r="N183" s="34">
        <f t="shared" si="10"/>
        <v>1.8359999999999999</v>
      </c>
      <c r="O183" s="63">
        <f>+N183*M183*1490000</f>
        <v>8206919.9999999991</v>
      </c>
      <c r="P183" s="52">
        <v>2022</v>
      </c>
      <c r="Q183" s="132" t="s">
        <v>191</v>
      </c>
      <c r="R183" s="32" t="s">
        <v>50</v>
      </c>
    </row>
    <row r="184" spans="1:18" s="133" customFormat="1" ht="38.25" x14ac:dyDescent="0.25">
      <c r="A184" s="131"/>
      <c r="B184" s="30" t="s">
        <v>264</v>
      </c>
      <c r="C184" s="60">
        <v>32365</v>
      </c>
      <c r="D184" s="32" t="s">
        <v>24</v>
      </c>
      <c r="E184" s="33">
        <v>3.34</v>
      </c>
      <c r="F184" s="33"/>
      <c r="G184" s="32"/>
      <c r="H184" s="34"/>
      <c r="I184" s="35">
        <v>0.4</v>
      </c>
      <c r="J184" s="42">
        <f t="shared" si="0"/>
        <v>1.3360000000000001</v>
      </c>
      <c r="K184" s="35">
        <v>1</v>
      </c>
      <c r="L184" s="34">
        <f t="shared" si="1"/>
        <v>3.34</v>
      </c>
      <c r="M184" s="32">
        <v>6</v>
      </c>
      <c r="N184" s="34">
        <f t="shared" si="10"/>
        <v>2.0039999999999996</v>
      </c>
      <c r="O184" s="63">
        <f>+N184*M184*1490000</f>
        <v>17915759.999999996</v>
      </c>
      <c r="P184" s="52">
        <v>2022</v>
      </c>
      <c r="Q184" s="132" t="s">
        <v>191</v>
      </c>
      <c r="R184" s="32" t="s">
        <v>38</v>
      </c>
    </row>
    <row r="185" spans="1:18" s="138" customFormat="1" ht="27" x14ac:dyDescent="0.25">
      <c r="A185" s="134"/>
      <c r="B185" s="43" t="s">
        <v>265</v>
      </c>
      <c r="C185" s="62"/>
      <c r="D185" s="47"/>
      <c r="E185" s="46"/>
      <c r="F185" s="46"/>
      <c r="G185" s="47"/>
      <c r="H185" s="48"/>
      <c r="I185" s="49"/>
      <c r="J185" s="50"/>
      <c r="K185" s="41"/>
      <c r="L185" s="40"/>
      <c r="M185" s="47">
        <f>SUM(M182:M184)</f>
        <v>12</v>
      </c>
      <c r="N185" s="40"/>
      <c r="O185" s="135">
        <f>SUM(O182:O184)</f>
        <v>33793200</v>
      </c>
      <c r="P185" s="136"/>
      <c r="Q185" s="140"/>
      <c r="R185" s="38"/>
    </row>
    <row r="186" spans="1:18" s="83" customFormat="1" ht="25.5" x14ac:dyDescent="0.25">
      <c r="A186" s="128">
        <v>61</v>
      </c>
      <c r="B186" s="17" t="s">
        <v>266</v>
      </c>
      <c r="C186" s="18">
        <v>34757</v>
      </c>
      <c r="D186" s="19" t="s">
        <v>64</v>
      </c>
      <c r="E186" s="20">
        <v>2.34</v>
      </c>
      <c r="F186" s="20"/>
      <c r="G186" s="19"/>
      <c r="H186" s="34"/>
      <c r="I186" s="22">
        <v>0.4</v>
      </c>
      <c r="J186" s="23">
        <f t="shared" si="0"/>
        <v>0.93599999999999994</v>
      </c>
      <c r="K186" s="29">
        <v>1</v>
      </c>
      <c r="L186" s="28">
        <f t="shared" si="1"/>
        <v>2.34</v>
      </c>
      <c r="M186" s="19">
        <v>12</v>
      </c>
      <c r="N186" s="28">
        <f t="shared" si="10"/>
        <v>1.4039999999999999</v>
      </c>
      <c r="O186" s="64">
        <f>+N186*M186*1490000</f>
        <v>25103520</v>
      </c>
      <c r="P186" s="53">
        <v>2022</v>
      </c>
      <c r="Q186" s="129" t="s">
        <v>191</v>
      </c>
      <c r="R186" s="24"/>
    </row>
    <row r="187" spans="1:18" s="138" customFormat="1" ht="27" x14ac:dyDescent="0.25">
      <c r="A187" s="134"/>
      <c r="B187" s="43" t="s">
        <v>267</v>
      </c>
      <c r="C187" s="44"/>
      <c r="D187" s="47"/>
      <c r="E187" s="46"/>
      <c r="F187" s="46"/>
      <c r="G187" s="47"/>
      <c r="H187" s="48"/>
      <c r="I187" s="49"/>
      <c r="J187" s="50"/>
      <c r="K187" s="41"/>
      <c r="L187" s="40"/>
      <c r="M187" s="47">
        <f>SUM(M186:M186)</f>
        <v>12</v>
      </c>
      <c r="N187" s="40"/>
      <c r="O187" s="135">
        <f>SUM(O186:O186)</f>
        <v>25103520</v>
      </c>
      <c r="P187" s="136"/>
      <c r="Q187" s="140"/>
      <c r="R187" s="38"/>
    </row>
    <row r="188" spans="1:18" s="83" customFormat="1" ht="25.5" x14ac:dyDescent="0.25">
      <c r="A188" s="128">
        <v>62</v>
      </c>
      <c r="B188" s="17" t="s">
        <v>268</v>
      </c>
      <c r="C188" s="18">
        <v>29714</v>
      </c>
      <c r="D188" s="51" t="s">
        <v>24</v>
      </c>
      <c r="E188" s="20">
        <v>3.46</v>
      </c>
      <c r="F188" s="20"/>
      <c r="G188" s="19"/>
      <c r="H188" s="34"/>
      <c r="I188" s="22">
        <v>0.4</v>
      </c>
      <c r="J188" s="23">
        <f t="shared" si="0"/>
        <v>1.3840000000000001</v>
      </c>
      <c r="K188" s="29">
        <v>1</v>
      </c>
      <c r="L188" s="28">
        <f t="shared" si="1"/>
        <v>3.46</v>
      </c>
      <c r="M188" s="19">
        <v>6</v>
      </c>
      <c r="N188" s="28">
        <f t="shared" si="10"/>
        <v>2.0759999999999996</v>
      </c>
      <c r="O188" s="64">
        <f>+N188*M188*1490000</f>
        <v>18559439.999999996</v>
      </c>
      <c r="P188" s="53">
        <v>2022</v>
      </c>
      <c r="Q188" s="129" t="s">
        <v>191</v>
      </c>
      <c r="R188" s="24"/>
    </row>
    <row r="189" spans="1:18" s="133" customFormat="1" ht="38.25" x14ac:dyDescent="0.25">
      <c r="A189" s="131"/>
      <c r="B189" s="30" t="s">
        <v>268</v>
      </c>
      <c r="C189" s="31">
        <v>29714</v>
      </c>
      <c r="D189" s="52" t="s">
        <v>24</v>
      </c>
      <c r="E189" s="33">
        <v>3.65</v>
      </c>
      <c r="F189" s="33"/>
      <c r="G189" s="32"/>
      <c r="H189" s="34"/>
      <c r="I189" s="35">
        <v>0.4</v>
      </c>
      <c r="J189" s="42">
        <f t="shared" si="0"/>
        <v>1.46</v>
      </c>
      <c r="K189" s="35">
        <v>1</v>
      </c>
      <c r="L189" s="34">
        <f t="shared" si="1"/>
        <v>3.65</v>
      </c>
      <c r="M189" s="32">
        <v>6</v>
      </c>
      <c r="N189" s="34">
        <f t="shared" si="10"/>
        <v>2.19</v>
      </c>
      <c r="O189" s="63">
        <f>+N189*M189*1490000</f>
        <v>19578600</v>
      </c>
      <c r="P189" s="52">
        <v>2022</v>
      </c>
      <c r="Q189" s="132" t="s">
        <v>191</v>
      </c>
      <c r="R189" s="32" t="s">
        <v>38</v>
      </c>
    </row>
    <row r="190" spans="1:18" s="138" customFormat="1" ht="27" x14ac:dyDescent="0.25">
      <c r="A190" s="134"/>
      <c r="B190" s="43" t="s">
        <v>269</v>
      </c>
      <c r="C190" s="44"/>
      <c r="D190" s="54"/>
      <c r="E190" s="46"/>
      <c r="F190" s="46"/>
      <c r="G190" s="47"/>
      <c r="H190" s="48"/>
      <c r="I190" s="49"/>
      <c r="J190" s="50"/>
      <c r="K190" s="41"/>
      <c r="L190" s="40"/>
      <c r="M190" s="47">
        <f>SUM(M188:M189)</f>
        <v>12</v>
      </c>
      <c r="N190" s="40"/>
      <c r="O190" s="135">
        <f>SUM(O188:O189)</f>
        <v>38138040</v>
      </c>
      <c r="P190" s="136"/>
      <c r="Q190" s="140"/>
      <c r="R190" s="38"/>
    </row>
    <row r="191" spans="1:18" s="83" customFormat="1" x14ac:dyDescent="0.25">
      <c r="A191" s="128">
        <v>63</v>
      </c>
      <c r="B191" s="17" t="s">
        <v>270</v>
      </c>
      <c r="C191" s="58">
        <v>33662</v>
      </c>
      <c r="D191" s="66" t="s">
        <v>102</v>
      </c>
      <c r="E191" s="20">
        <v>2.67</v>
      </c>
      <c r="F191" s="20"/>
      <c r="G191" s="19"/>
      <c r="H191" s="34"/>
      <c r="I191" s="22">
        <v>0.5</v>
      </c>
      <c r="J191" s="23">
        <f t="shared" si="0"/>
        <v>1.335</v>
      </c>
      <c r="K191" s="29">
        <v>1</v>
      </c>
      <c r="L191" s="28">
        <f t="shared" si="1"/>
        <v>2.67</v>
      </c>
      <c r="M191" s="19">
        <v>12</v>
      </c>
      <c r="N191" s="28">
        <f t="shared" si="10"/>
        <v>1.335</v>
      </c>
      <c r="O191" s="64">
        <f>+N191*M191*1490000</f>
        <v>23869800</v>
      </c>
      <c r="P191" s="53">
        <v>2022</v>
      </c>
      <c r="Q191" s="129" t="s">
        <v>271</v>
      </c>
      <c r="R191" s="24"/>
    </row>
    <row r="192" spans="1:18" s="138" customFormat="1" ht="27" x14ac:dyDescent="0.25">
      <c r="A192" s="134"/>
      <c r="B192" s="43" t="s">
        <v>273</v>
      </c>
      <c r="C192" s="57"/>
      <c r="D192" s="65"/>
      <c r="E192" s="46"/>
      <c r="F192" s="46"/>
      <c r="G192" s="47"/>
      <c r="H192" s="48"/>
      <c r="I192" s="49"/>
      <c r="J192" s="50"/>
      <c r="K192" s="41"/>
      <c r="L192" s="40"/>
      <c r="M192" s="47">
        <f>SUM(M191:M191)</f>
        <v>12</v>
      </c>
      <c r="N192" s="40"/>
      <c r="O192" s="135">
        <f>SUM(O191:O191)</f>
        <v>23869800</v>
      </c>
      <c r="P192" s="136"/>
      <c r="Q192" s="140"/>
      <c r="R192" s="38"/>
    </row>
    <row r="193" spans="1:18" s="139" customFormat="1" x14ac:dyDescent="0.25">
      <c r="A193" s="141">
        <v>64</v>
      </c>
      <c r="B193" s="17" t="s">
        <v>274</v>
      </c>
      <c r="C193" s="58">
        <v>34490</v>
      </c>
      <c r="D193" s="21" t="s">
        <v>102</v>
      </c>
      <c r="E193" s="20">
        <v>2.34</v>
      </c>
      <c r="F193" s="20"/>
      <c r="G193" s="19"/>
      <c r="H193" s="21"/>
      <c r="I193" s="22">
        <v>0.5</v>
      </c>
      <c r="J193" s="23">
        <f t="shared" si="0"/>
        <v>1.17</v>
      </c>
      <c r="K193" s="22">
        <v>1</v>
      </c>
      <c r="L193" s="21">
        <f t="shared" si="1"/>
        <v>2.34</v>
      </c>
      <c r="M193" s="19">
        <v>10</v>
      </c>
      <c r="N193" s="21">
        <f t="shared" si="10"/>
        <v>1.17</v>
      </c>
      <c r="O193" s="66">
        <f>+N193*M193*1490000</f>
        <v>17433000</v>
      </c>
      <c r="P193" s="51">
        <v>2022</v>
      </c>
      <c r="Q193" s="129" t="s">
        <v>271</v>
      </c>
      <c r="R193" s="19"/>
    </row>
    <row r="194" spans="1:18" s="133" customFormat="1" ht="25.5" x14ac:dyDescent="0.25">
      <c r="A194" s="131"/>
      <c r="B194" s="30" t="s">
        <v>274</v>
      </c>
      <c r="C194" s="55">
        <v>34490</v>
      </c>
      <c r="D194" s="34" t="s">
        <v>102</v>
      </c>
      <c r="E194" s="33">
        <v>2.67</v>
      </c>
      <c r="F194" s="33"/>
      <c r="G194" s="32"/>
      <c r="H194" s="34"/>
      <c r="I194" s="35">
        <v>0.5</v>
      </c>
      <c r="J194" s="42">
        <f t="shared" si="0"/>
        <v>1.335</v>
      </c>
      <c r="K194" s="35">
        <v>1</v>
      </c>
      <c r="L194" s="34">
        <f t="shared" si="1"/>
        <v>2.67</v>
      </c>
      <c r="M194" s="32">
        <v>2</v>
      </c>
      <c r="N194" s="34">
        <f t="shared" si="10"/>
        <v>1.335</v>
      </c>
      <c r="O194" s="63">
        <f>+N194*M194*1490000</f>
        <v>3978300</v>
      </c>
      <c r="P194" s="52">
        <v>2022</v>
      </c>
      <c r="Q194" s="132" t="s">
        <v>271</v>
      </c>
      <c r="R194" s="32" t="s">
        <v>44</v>
      </c>
    </row>
    <row r="195" spans="1:18" s="143" customFormat="1" ht="27" x14ac:dyDescent="0.25">
      <c r="A195" s="142"/>
      <c r="B195" s="43" t="s">
        <v>275</v>
      </c>
      <c r="C195" s="57"/>
      <c r="D195" s="45"/>
      <c r="E195" s="46"/>
      <c r="F195" s="46"/>
      <c r="G195" s="47"/>
      <c r="H195" s="45"/>
      <c r="I195" s="49"/>
      <c r="J195" s="50"/>
      <c r="K195" s="49"/>
      <c r="L195" s="45"/>
      <c r="M195" s="47">
        <f>SUM(M193:M194)</f>
        <v>12</v>
      </c>
      <c r="N195" s="45"/>
      <c r="O195" s="65">
        <f>SUM(O193:O194)</f>
        <v>21411300</v>
      </c>
      <c r="P195" s="54"/>
      <c r="Q195" s="140"/>
      <c r="R195" s="47"/>
    </row>
    <row r="196" spans="1:18" s="133" customFormat="1" ht="25.5" x14ac:dyDescent="0.25">
      <c r="A196" s="131">
        <v>65</v>
      </c>
      <c r="B196" s="30" t="s">
        <v>276</v>
      </c>
      <c r="C196" s="55">
        <v>31909</v>
      </c>
      <c r="D196" s="32" t="s">
        <v>24</v>
      </c>
      <c r="E196" s="33">
        <v>2.2599999999999998</v>
      </c>
      <c r="F196" s="33"/>
      <c r="G196" s="32"/>
      <c r="H196" s="34"/>
      <c r="I196" s="35">
        <v>0.5</v>
      </c>
      <c r="J196" s="42">
        <f t="shared" si="0"/>
        <v>1.1299999999999999</v>
      </c>
      <c r="K196" s="35">
        <v>1</v>
      </c>
      <c r="L196" s="34">
        <f t="shared" si="1"/>
        <v>2.2599999999999998</v>
      </c>
      <c r="M196" s="32">
        <v>6</v>
      </c>
      <c r="N196" s="34">
        <f t="shared" si="10"/>
        <v>1.1299999999999999</v>
      </c>
      <c r="O196" s="63">
        <f>+N196*M196*1490000</f>
        <v>10102199.999999998</v>
      </c>
      <c r="P196" s="52">
        <v>2022</v>
      </c>
      <c r="Q196" s="132" t="s">
        <v>271</v>
      </c>
      <c r="R196" s="32" t="s">
        <v>50</v>
      </c>
    </row>
    <row r="197" spans="1:18" s="133" customFormat="1" ht="51" x14ac:dyDescent="0.25">
      <c r="A197" s="131"/>
      <c r="B197" s="30" t="s">
        <v>276</v>
      </c>
      <c r="C197" s="55">
        <v>31909</v>
      </c>
      <c r="D197" s="32" t="s">
        <v>24</v>
      </c>
      <c r="E197" s="33">
        <v>2.41</v>
      </c>
      <c r="F197" s="33"/>
      <c r="G197" s="32"/>
      <c r="H197" s="34"/>
      <c r="I197" s="35">
        <v>0.5</v>
      </c>
      <c r="J197" s="42">
        <f t="shared" ref="J197" si="12">I197*(E197+F197+H197)</f>
        <v>1.2050000000000001</v>
      </c>
      <c r="K197" s="35">
        <v>1</v>
      </c>
      <c r="L197" s="34">
        <f t="shared" ref="L197" si="13">K197*(E197+F197+H197)</f>
        <v>2.41</v>
      </c>
      <c r="M197" s="32">
        <v>5</v>
      </c>
      <c r="N197" s="34">
        <f t="shared" si="10"/>
        <v>1.2050000000000001</v>
      </c>
      <c r="O197" s="63">
        <f>+N197*M197*1490000</f>
        <v>8977250</v>
      </c>
      <c r="P197" s="52">
        <v>2022</v>
      </c>
      <c r="Q197" s="132" t="s">
        <v>271</v>
      </c>
      <c r="R197" s="32" t="s">
        <v>277</v>
      </c>
    </row>
    <row r="198" spans="1:18" s="138" customFormat="1" ht="27" x14ac:dyDescent="0.25">
      <c r="A198" s="134"/>
      <c r="B198" s="43" t="s">
        <v>280</v>
      </c>
      <c r="C198" s="57"/>
      <c r="D198" s="47"/>
      <c r="E198" s="46"/>
      <c r="F198" s="46"/>
      <c r="G198" s="47"/>
      <c r="H198" s="48"/>
      <c r="I198" s="49"/>
      <c r="J198" s="50"/>
      <c r="K198" s="41"/>
      <c r="L198" s="40"/>
      <c r="M198" s="47">
        <f>SUM(M196:M197)</f>
        <v>11</v>
      </c>
      <c r="N198" s="40"/>
      <c r="O198" s="135">
        <f>SUM(O196:O197)</f>
        <v>19079450</v>
      </c>
      <c r="P198" s="136"/>
      <c r="Q198" s="140"/>
      <c r="R198" s="38"/>
    </row>
    <row r="199" spans="1:18" s="133" customFormat="1" ht="38.25" x14ac:dyDescent="0.25">
      <c r="A199" s="131">
        <v>66</v>
      </c>
      <c r="B199" s="30" t="s">
        <v>281</v>
      </c>
      <c r="C199" s="55">
        <v>34108</v>
      </c>
      <c r="D199" s="32" t="s">
        <v>24</v>
      </c>
      <c r="E199" s="33">
        <f>2.1*85%</f>
        <v>1.7849999999999999</v>
      </c>
      <c r="F199" s="33"/>
      <c r="G199" s="32"/>
      <c r="H199" s="34"/>
      <c r="I199" s="35">
        <v>0.5</v>
      </c>
      <c r="J199" s="42">
        <f t="shared" ref="J199:J389" si="14">I199*(E199+F199+H199)</f>
        <v>0.89249999999999996</v>
      </c>
      <c r="K199" s="35">
        <v>1</v>
      </c>
      <c r="L199" s="34">
        <f t="shared" ref="L199:L389" si="15">K199*(E199+F199+H199)</f>
        <v>1.7849999999999999</v>
      </c>
      <c r="M199" s="32">
        <v>2</v>
      </c>
      <c r="N199" s="34">
        <f t="shared" si="10"/>
        <v>0.89249999999999996</v>
      </c>
      <c r="O199" s="63">
        <f>+N199*M199*1490000</f>
        <v>2659650</v>
      </c>
      <c r="P199" s="52">
        <v>2022</v>
      </c>
      <c r="Q199" s="132" t="s">
        <v>271</v>
      </c>
      <c r="R199" s="32" t="s">
        <v>282</v>
      </c>
    </row>
    <row r="200" spans="1:18" s="143" customFormat="1" ht="27" x14ac:dyDescent="0.25">
      <c r="A200" s="142"/>
      <c r="B200" s="43" t="s">
        <v>283</v>
      </c>
      <c r="C200" s="57"/>
      <c r="D200" s="47"/>
      <c r="E200" s="46"/>
      <c r="F200" s="46"/>
      <c r="G200" s="47"/>
      <c r="H200" s="45"/>
      <c r="I200" s="49"/>
      <c r="J200" s="50"/>
      <c r="K200" s="49"/>
      <c r="L200" s="45"/>
      <c r="M200" s="47">
        <f>SUM(M199:M199)</f>
        <v>2</v>
      </c>
      <c r="N200" s="45"/>
      <c r="O200" s="65">
        <f>SUM(O199:O199)</f>
        <v>2659650</v>
      </c>
      <c r="P200" s="54"/>
      <c r="Q200" s="140"/>
      <c r="R200" s="47"/>
    </row>
    <row r="201" spans="1:18" s="83" customFormat="1" x14ac:dyDescent="0.25">
      <c r="A201" s="128">
        <v>67</v>
      </c>
      <c r="B201" s="17" t="s">
        <v>284</v>
      </c>
      <c r="C201" s="18">
        <v>28861</v>
      </c>
      <c r="D201" s="51" t="s">
        <v>24</v>
      </c>
      <c r="E201" s="20">
        <v>3.26</v>
      </c>
      <c r="F201" s="20"/>
      <c r="G201" s="19"/>
      <c r="H201" s="34"/>
      <c r="I201" s="22">
        <v>0.5</v>
      </c>
      <c r="J201" s="23">
        <f t="shared" si="14"/>
        <v>1.63</v>
      </c>
      <c r="K201" s="29">
        <v>1</v>
      </c>
      <c r="L201" s="28">
        <f t="shared" si="15"/>
        <v>3.26</v>
      </c>
      <c r="M201" s="19">
        <v>6</v>
      </c>
      <c r="N201" s="28">
        <f t="shared" si="10"/>
        <v>1.63</v>
      </c>
      <c r="O201" s="64">
        <f>+N201*M201*1490000</f>
        <v>14572199.999999998</v>
      </c>
      <c r="P201" s="53">
        <v>2022</v>
      </c>
      <c r="Q201" s="129" t="s">
        <v>271</v>
      </c>
      <c r="R201" s="24"/>
    </row>
    <row r="202" spans="1:18" s="133" customFormat="1" ht="38.25" x14ac:dyDescent="0.25">
      <c r="A202" s="131"/>
      <c r="B202" s="30" t="s">
        <v>284</v>
      </c>
      <c r="C202" s="31">
        <v>28861</v>
      </c>
      <c r="D202" s="52" t="s">
        <v>24</v>
      </c>
      <c r="E202" s="33">
        <v>3.34</v>
      </c>
      <c r="F202" s="33"/>
      <c r="G202" s="32"/>
      <c r="H202" s="34"/>
      <c r="I202" s="35">
        <v>0.5</v>
      </c>
      <c r="J202" s="42">
        <f t="shared" si="14"/>
        <v>1.67</v>
      </c>
      <c r="K202" s="35">
        <v>1</v>
      </c>
      <c r="L202" s="34">
        <f t="shared" si="15"/>
        <v>3.34</v>
      </c>
      <c r="M202" s="32">
        <v>6</v>
      </c>
      <c r="N202" s="34">
        <f t="shared" si="10"/>
        <v>1.67</v>
      </c>
      <c r="O202" s="63">
        <f>+N202*M202*1490000</f>
        <v>14929800</v>
      </c>
      <c r="P202" s="53">
        <v>2022</v>
      </c>
      <c r="Q202" s="132" t="s">
        <v>271</v>
      </c>
      <c r="R202" s="32" t="s">
        <v>38</v>
      </c>
    </row>
    <row r="203" spans="1:18" s="138" customFormat="1" ht="27" x14ac:dyDescent="0.25">
      <c r="A203" s="134"/>
      <c r="B203" s="43" t="s">
        <v>286</v>
      </c>
      <c r="C203" s="44"/>
      <c r="D203" s="54"/>
      <c r="E203" s="46"/>
      <c r="F203" s="46"/>
      <c r="G203" s="47"/>
      <c r="H203" s="48"/>
      <c r="I203" s="49"/>
      <c r="J203" s="50"/>
      <c r="K203" s="41"/>
      <c r="L203" s="40"/>
      <c r="M203" s="47">
        <f>SUM(M201:M202)</f>
        <v>12</v>
      </c>
      <c r="N203" s="40"/>
      <c r="O203" s="135">
        <f>SUM(O201:O202)</f>
        <v>29502000</v>
      </c>
      <c r="P203" s="136"/>
      <c r="Q203" s="140"/>
      <c r="R203" s="38"/>
    </row>
    <row r="204" spans="1:18" s="133" customFormat="1" ht="25.5" x14ac:dyDescent="0.25">
      <c r="A204" s="131">
        <v>68</v>
      </c>
      <c r="B204" s="30" t="s">
        <v>287</v>
      </c>
      <c r="C204" s="31">
        <v>31709</v>
      </c>
      <c r="D204" s="32" t="s">
        <v>24</v>
      </c>
      <c r="E204" s="33">
        <v>2.86</v>
      </c>
      <c r="F204" s="33"/>
      <c r="G204" s="32"/>
      <c r="H204" s="34"/>
      <c r="I204" s="35">
        <v>0.5</v>
      </c>
      <c r="J204" s="42">
        <f t="shared" si="14"/>
        <v>1.43</v>
      </c>
      <c r="K204" s="35">
        <v>1</v>
      </c>
      <c r="L204" s="34">
        <f t="shared" si="15"/>
        <v>2.86</v>
      </c>
      <c r="M204" s="32">
        <v>3</v>
      </c>
      <c r="N204" s="34">
        <f t="shared" si="10"/>
        <v>1.43</v>
      </c>
      <c r="O204" s="63">
        <f>+N204*M204*1490000</f>
        <v>6392100</v>
      </c>
      <c r="P204" s="52">
        <v>2022</v>
      </c>
      <c r="Q204" s="132" t="s">
        <v>271</v>
      </c>
      <c r="R204" s="32" t="s">
        <v>216</v>
      </c>
    </row>
    <row r="205" spans="1:18" s="133" customFormat="1" ht="38.25" x14ac:dyDescent="0.25">
      <c r="A205" s="131"/>
      <c r="B205" s="30" t="s">
        <v>287</v>
      </c>
      <c r="C205" s="31">
        <v>31709</v>
      </c>
      <c r="D205" s="32" t="s">
        <v>24</v>
      </c>
      <c r="E205" s="33">
        <v>3.03</v>
      </c>
      <c r="F205" s="33"/>
      <c r="G205" s="32"/>
      <c r="H205" s="34"/>
      <c r="I205" s="35">
        <v>0.5</v>
      </c>
      <c r="J205" s="42">
        <f t="shared" si="14"/>
        <v>1.5149999999999999</v>
      </c>
      <c r="K205" s="35">
        <v>1</v>
      </c>
      <c r="L205" s="34">
        <f t="shared" si="15"/>
        <v>3.03</v>
      </c>
      <c r="M205" s="32">
        <v>6</v>
      </c>
      <c r="N205" s="34">
        <f t="shared" si="10"/>
        <v>1.5149999999999999</v>
      </c>
      <c r="O205" s="63">
        <f>+N205*M205*1490000</f>
        <v>13544100</v>
      </c>
      <c r="P205" s="52">
        <v>2022</v>
      </c>
      <c r="Q205" s="132" t="s">
        <v>271</v>
      </c>
      <c r="R205" s="32" t="s">
        <v>38</v>
      </c>
    </row>
    <row r="206" spans="1:18" s="138" customFormat="1" ht="40.5" x14ac:dyDescent="0.25">
      <c r="A206" s="134"/>
      <c r="B206" s="43" t="s">
        <v>288</v>
      </c>
      <c r="C206" s="44"/>
      <c r="D206" s="47"/>
      <c r="E206" s="46"/>
      <c r="F206" s="46"/>
      <c r="G206" s="47"/>
      <c r="H206" s="48"/>
      <c r="I206" s="49"/>
      <c r="J206" s="50"/>
      <c r="K206" s="41"/>
      <c r="L206" s="40"/>
      <c r="M206" s="47">
        <f>SUM(M204:M205)</f>
        <v>9</v>
      </c>
      <c r="N206" s="40"/>
      <c r="O206" s="135">
        <f>SUM(O204:O205)</f>
        <v>19936200</v>
      </c>
      <c r="P206" s="136"/>
      <c r="Q206" s="140"/>
      <c r="R206" s="38"/>
    </row>
    <row r="207" spans="1:18" s="83" customFormat="1" ht="25.5" x14ac:dyDescent="0.25">
      <c r="A207" s="128">
        <v>69</v>
      </c>
      <c r="B207" s="17" t="s">
        <v>289</v>
      </c>
      <c r="C207" s="18">
        <v>35830</v>
      </c>
      <c r="D207" s="21" t="s">
        <v>24</v>
      </c>
      <c r="E207" s="20">
        <v>2.06</v>
      </c>
      <c r="F207" s="20"/>
      <c r="G207" s="19"/>
      <c r="H207" s="34"/>
      <c r="I207" s="22">
        <v>0.5</v>
      </c>
      <c r="J207" s="23">
        <f t="shared" si="14"/>
        <v>1.03</v>
      </c>
      <c r="K207" s="29">
        <v>1</v>
      </c>
      <c r="L207" s="28">
        <f t="shared" si="15"/>
        <v>2.06</v>
      </c>
      <c r="M207" s="19">
        <v>5</v>
      </c>
      <c r="N207" s="28">
        <f t="shared" si="10"/>
        <v>1.03</v>
      </c>
      <c r="O207" s="64">
        <f>+N207*M207*1490000</f>
        <v>7673500.0000000009</v>
      </c>
      <c r="P207" s="53">
        <v>2022</v>
      </c>
      <c r="Q207" s="129" t="s">
        <v>271</v>
      </c>
      <c r="R207" s="24"/>
    </row>
    <row r="208" spans="1:18" s="133" customFormat="1" ht="25.5" x14ac:dyDescent="0.25">
      <c r="A208" s="131"/>
      <c r="B208" s="30" t="s">
        <v>289</v>
      </c>
      <c r="C208" s="31">
        <v>35830</v>
      </c>
      <c r="D208" s="34" t="s">
        <v>24</v>
      </c>
      <c r="E208" s="33">
        <v>2.2599999999999998</v>
      </c>
      <c r="F208" s="33"/>
      <c r="G208" s="32"/>
      <c r="H208" s="34"/>
      <c r="I208" s="35">
        <v>0.5</v>
      </c>
      <c r="J208" s="42">
        <f t="shared" si="14"/>
        <v>1.1299999999999999</v>
      </c>
      <c r="K208" s="35">
        <v>1</v>
      </c>
      <c r="L208" s="34">
        <f t="shared" si="15"/>
        <v>2.2599999999999998</v>
      </c>
      <c r="M208" s="32">
        <v>1</v>
      </c>
      <c r="N208" s="34">
        <f t="shared" si="10"/>
        <v>1.1299999999999999</v>
      </c>
      <c r="O208" s="63">
        <f>+N208*M208*1490000</f>
        <v>1683699.9999999998</v>
      </c>
      <c r="P208" s="52">
        <v>2022</v>
      </c>
      <c r="Q208" s="132" t="s">
        <v>271</v>
      </c>
      <c r="R208" s="32" t="s">
        <v>50</v>
      </c>
    </row>
    <row r="209" spans="1:22" s="133" customFormat="1" ht="38.25" x14ac:dyDescent="0.25">
      <c r="A209" s="131"/>
      <c r="B209" s="30" t="s">
        <v>289</v>
      </c>
      <c r="C209" s="31">
        <v>35830</v>
      </c>
      <c r="D209" s="34" t="s">
        <v>24</v>
      </c>
      <c r="E209" s="33">
        <v>2.41</v>
      </c>
      <c r="F209" s="33"/>
      <c r="G209" s="32"/>
      <c r="H209" s="34"/>
      <c r="I209" s="35">
        <v>0.5</v>
      </c>
      <c r="J209" s="42">
        <f t="shared" si="14"/>
        <v>1.2050000000000001</v>
      </c>
      <c r="K209" s="35">
        <v>1</v>
      </c>
      <c r="L209" s="34">
        <f t="shared" si="15"/>
        <v>2.41</v>
      </c>
      <c r="M209" s="32">
        <v>6</v>
      </c>
      <c r="N209" s="34">
        <f t="shared" si="10"/>
        <v>1.2050000000000001</v>
      </c>
      <c r="O209" s="63">
        <f>+N209*M209*1490000</f>
        <v>10772700</v>
      </c>
      <c r="P209" s="52">
        <v>2022</v>
      </c>
      <c r="Q209" s="132" t="s">
        <v>271</v>
      </c>
      <c r="R209" s="32" t="s">
        <v>38</v>
      </c>
    </row>
    <row r="210" spans="1:22" s="138" customFormat="1" ht="27" x14ac:dyDescent="0.25">
      <c r="A210" s="134"/>
      <c r="B210" s="43" t="s">
        <v>290</v>
      </c>
      <c r="C210" s="44"/>
      <c r="D210" s="45"/>
      <c r="E210" s="46"/>
      <c r="F210" s="46"/>
      <c r="G210" s="47"/>
      <c r="H210" s="48"/>
      <c r="I210" s="49"/>
      <c r="J210" s="50"/>
      <c r="K210" s="41"/>
      <c r="L210" s="40"/>
      <c r="M210" s="47">
        <f>SUM(M207:M209)</f>
        <v>12</v>
      </c>
      <c r="N210" s="40"/>
      <c r="O210" s="135">
        <f>SUM(O207:O209)</f>
        <v>20129900</v>
      </c>
      <c r="P210" s="136"/>
      <c r="Q210" s="140"/>
      <c r="R210" s="38"/>
    </row>
    <row r="211" spans="1:22" s="83" customFormat="1" ht="25.5" x14ac:dyDescent="0.25">
      <c r="A211" s="128">
        <v>70</v>
      </c>
      <c r="B211" s="17" t="s">
        <v>291</v>
      </c>
      <c r="C211" s="18">
        <v>26301</v>
      </c>
      <c r="D211" s="21" t="s">
        <v>102</v>
      </c>
      <c r="E211" s="20">
        <v>4.6500000000000004</v>
      </c>
      <c r="F211" s="20"/>
      <c r="G211" s="19"/>
      <c r="H211" s="34"/>
      <c r="I211" s="22">
        <v>0.5</v>
      </c>
      <c r="J211" s="23">
        <f t="shared" si="14"/>
        <v>2.3250000000000002</v>
      </c>
      <c r="K211" s="29">
        <v>1</v>
      </c>
      <c r="L211" s="28">
        <f t="shared" si="15"/>
        <v>4.6500000000000004</v>
      </c>
      <c r="M211" s="19">
        <v>12</v>
      </c>
      <c r="N211" s="28">
        <f t="shared" si="10"/>
        <v>2.3250000000000002</v>
      </c>
      <c r="O211" s="64">
        <f>+N211*M211*1490000</f>
        <v>41571000</v>
      </c>
      <c r="P211" s="53">
        <v>2022</v>
      </c>
      <c r="Q211" s="129" t="s">
        <v>271</v>
      </c>
      <c r="R211" s="24"/>
    </row>
    <row r="212" spans="1:22" s="138" customFormat="1" ht="27" x14ac:dyDescent="0.25">
      <c r="A212" s="134"/>
      <c r="B212" s="43" t="s">
        <v>292</v>
      </c>
      <c r="C212" s="44"/>
      <c r="D212" s="45"/>
      <c r="E212" s="46"/>
      <c r="F212" s="46"/>
      <c r="G212" s="47"/>
      <c r="H212" s="48"/>
      <c r="I212" s="49"/>
      <c r="J212" s="50"/>
      <c r="K212" s="41"/>
      <c r="L212" s="40"/>
      <c r="M212" s="47">
        <f>SUM(M211:M211)</f>
        <v>12</v>
      </c>
      <c r="N212" s="40"/>
      <c r="O212" s="135">
        <f>SUM(O211:O211)</f>
        <v>41571000</v>
      </c>
      <c r="P212" s="136"/>
      <c r="Q212" s="140"/>
      <c r="R212" s="38"/>
    </row>
    <row r="213" spans="1:22" s="83" customFormat="1" ht="25.5" x14ac:dyDescent="0.25">
      <c r="A213" s="128">
        <v>71</v>
      </c>
      <c r="B213" s="17" t="s">
        <v>293</v>
      </c>
      <c r="C213" s="18">
        <v>29720</v>
      </c>
      <c r="D213" s="51" t="s">
        <v>64</v>
      </c>
      <c r="E213" s="20">
        <v>3.66</v>
      </c>
      <c r="F213" s="20"/>
      <c r="G213" s="19"/>
      <c r="H213" s="34"/>
      <c r="I213" s="22">
        <v>0.5</v>
      </c>
      <c r="J213" s="23">
        <f t="shared" si="14"/>
        <v>1.83</v>
      </c>
      <c r="K213" s="29">
        <v>1</v>
      </c>
      <c r="L213" s="28">
        <f t="shared" si="15"/>
        <v>3.66</v>
      </c>
      <c r="M213" s="19">
        <v>12</v>
      </c>
      <c r="N213" s="28">
        <f t="shared" si="10"/>
        <v>1.83</v>
      </c>
      <c r="O213" s="64">
        <f>+N213*M213*1490000</f>
        <v>32720400</v>
      </c>
      <c r="P213" s="53">
        <v>2022</v>
      </c>
      <c r="Q213" s="129" t="s">
        <v>271</v>
      </c>
      <c r="R213" s="24"/>
    </row>
    <row r="214" spans="1:22" s="138" customFormat="1" ht="40.5" x14ac:dyDescent="0.25">
      <c r="A214" s="134"/>
      <c r="B214" s="43" t="s">
        <v>294</v>
      </c>
      <c r="C214" s="44"/>
      <c r="D214" s="54"/>
      <c r="E214" s="46"/>
      <c r="F214" s="46"/>
      <c r="G214" s="47"/>
      <c r="H214" s="48"/>
      <c r="I214" s="49"/>
      <c r="J214" s="50"/>
      <c r="K214" s="41"/>
      <c r="L214" s="40"/>
      <c r="M214" s="47">
        <f>SUM(M213:M213)</f>
        <v>12</v>
      </c>
      <c r="N214" s="40"/>
      <c r="O214" s="135">
        <f>SUM(O213:O213)</f>
        <v>32720400</v>
      </c>
      <c r="P214" s="136"/>
      <c r="Q214" s="140"/>
      <c r="R214" s="38"/>
    </row>
    <row r="215" spans="1:22" s="83" customFormat="1" ht="25.5" x14ac:dyDescent="0.25">
      <c r="A215" s="128">
        <v>72</v>
      </c>
      <c r="B215" s="17" t="s">
        <v>295</v>
      </c>
      <c r="C215" s="18">
        <v>34443</v>
      </c>
      <c r="D215" s="21" t="s">
        <v>102</v>
      </c>
      <c r="E215" s="20">
        <v>2.34</v>
      </c>
      <c r="F215" s="20"/>
      <c r="G215" s="19"/>
      <c r="H215" s="34"/>
      <c r="I215" s="22">
        <v>0.4</v>
      </c>
      <c r="J215" s="23">
        <f>I215*(E215+F215+H215)</f>
        <v>0.93599999999999994</v>
      </c>
      <c r="K215" s="29">
        <v>1</v>
      </c>
      <c r="L215" s="28">
        <f>K215*(E215+F215+H215)</f>
        <v>2.34</v>
      </c>
      <c r="M215" s="19">
        <v>12</v>
      </c>
      <c r="N215" s="28">
        <f>+L215-J215</f>
        <v>1.4039999999999999</v>
      </c>
      <c r="O215" s="64">
        <f>+N215*M215*1490000</f>
        <v>25103520</v>
      </c>
      <c r="P215" s="53">
        <v>2022</v>
      </c>
      <c r="Q215" s="129" t="s">
        <v>191</v>
      </c>
      <c r="R215" s="24"/>
    </row>
    <row r="216" spans="1:22" s="138" customFormat="1" ht="27" x14ac:dyDescent="0.25">
      <c r="A216" s="134"/>
      <c r="B216" s="43" t="s">
        <v>297</v>
      </c>
      <c r="C216" s="44"/>
      <c r="D216" s="45"/>
      <c r="E216" s="46"/>
      <c r="F216" s="46"/>
      <c r="G216" s="47"/>
      <c r="H216" s="48"/>
      <c r="I216" s="49"/>
      <c r="J216" s="50"/>
      <c r="K216" s="41"/>
      <c r="L216" s="40"/>
      <c r="M216" s="47">
        <f>SUM(M215:M215)</f>
        <v>12</v>
      </c>
      <c r="N216" s="40"/>
      <c r="O216" s="135">
        <f>SUM(O215:O215)</f>
        <v>25103520</v>
      </c>
      <c r="P216" s="136"/>
      <c r="Q216" s="140"/>
      <c r="R216" s="38"/>
    </row>
    <row r="217" spans="1:22" s="83" customFormat="1" ht="25.5" x14ac:dyDescent="0.25">
      <c r="A217" s="128">
        <v>73</v>
      </c>
      <c r="B217" s="17" t="s">
        <v>298</v>
      </c>
      <c r="C217" s="18">
        <v>27167</v>
      </c>
      <c r="D217" s="21" t="s">
        <v>90</v>
      </c>
      <c r="E217" s="20">
        <v>4.74</v>
      </c>
      <c r="F217" s="20">
        <v>0.5</v>
      </c>
      <c r="G217" s="19"/>
      <c r="H217" s="34"/>
      <c r="I217" s="22">
        <v>0.7</v>
      </c>
      <c r="J217" s="23">
        <f t="shared" si="14"/>
        <v>3.6679999999999997</v>
      </c>
      <c r="K217" s="29">
        <v>1</v>
      </c>
      <c r="L217" s="28">
        <f t="shared" si="15"/>
        <v>5.24</v>
      </c>
      <c r="M217" s="19">
        <v>12</v>
      </c>
      <c r="N217" s="28">
        <f t="shared" ref="N217:N407" si="16">+L217-J217</f>
        <v>1.5720000000000005</v>
      </c>
      <c r="O217" s="64">
        <f>+N217*M217*1490000</f>
        <v>28107360.000000007</v>
      </c>
      <c r="P217" s="53">
        <v>2022</v>
      </c>
      <c r="Q217" s="129" t="s">
        <v>767</v>
      </c>
      <c r="R217" s="24"/>
    </row>
    <row r="218" spans="1:22" s="138" customFormat="1" ht="27" x14ac:dyDescent="0.25">
      <c r="A218" s="134"/>
      <c r="B218" s="43" t="s">
        <v>299</v>
      </c>
      <c r="C218" s="44"/>
      <c r="D218" s="45"/>
      <c r="E218" s="46"/>
      <c r="F218" s="46"/>
      <c r="G218" s="47"/>
      <c r="H218" s="48"/>
      <c r="I218" s="49"/>
      <c r="J218" s="50"/>
      <c r="K218" s="41"/>
      <c r="L218" s="40"/>
      <c r="M218" s="47">
        <f>SUM(M217:M217)</f>
        <v>12</v>
      </c>
      <c r="N218" s="40"/>
      <c r="O218" s="135">
        <f>SUM(O217:O217)</f>
        <v>28107360.000000007</v>
      </c>
      <c r="P218" s="136"/>
      <c r="Q218" s="140"/>
      <c r="R218" s="38"/>
    </row>
    <row r="219" spans="1:22" s="133" customFormat="1" ht="78.75" customHeight="1" x14ac:dyDescent="0.25">
      <c r="A219" s="131">
        <v>74</v>
      </c>
      <c r="B219" s="30" t="s">
        <v>300</v>
      </c>
      <c r="C219" s="60">
        <v>30804</v>
      </c>
      <c r="D219" s="34" t="s">
        <v>102</v>
      </c>
      <c r="E219" s="33">
        <v>3</v>
      </c>
      <c r="F219" s="33"/>
      <c r="G219" s="32"/>
      <c r="H219" s="34"/>
      <c r="I219" s="35">
        <v>0.6</v>
      </c>
      <c r="J219" s="42">
        <f t="shared" si="14"/>
        <v>1.7999999999999998</v>
      </c>
      <c r="K219" s="35">
        <v>1</v>
      </c>
      <c r="L219" s="34">
        <f t="shared" si="15"/>
        <v>3</v>
      </c>
      <c r="M219" s="32">
        <v>12</v>
      </c>
      <c r="N219" s="34">
        <f t="shared" si="16"/>
        <v>1.2000000000000002</v>
      </c>
      <c r="O219" s="63">
        <f>+N219*M219*1490000</f>
        <v>21456000.000000004</v>
      </c>
      <c r="P219" s="52">
        <v>2022</v>
      </c>
      <c r="Q219" s="132" t="s">
        <v>767</v>
      </c>
      <c r="R219" s="32" t="s">
        <v>758</v>
      </c>
      <c r="V219" s="133" t="s">
        <v>302</v>
      </c>
    </row>
    <row r="220" spans="1:22" s="138" customFormat="1" ht="27" x14ac:dyDescent="0.25">
      <c r="A220" s="134"/>
      <c r="B220" s="43" t="s">
        <v>303</v>
      </c>
      <c r="C220" s="62"/>
      <c r="D220" s="45"/>
      <c r="E220" s="46"/>
      <c r="F220" s="46"/>
      <c r="G220" s="47"/>
      <c r="H220" s="48"/>
      <c r="I220" s="49"/>
      <c r="J220" s="50"/>
      <c r="K220" s="41"/>
      <c r="L220" s="40"/>
      <c r="M220" s="47">
        <f>SUM(M219:M219)</f>
        <v>12</v>
      </c>
      <c r="N220" s="40"/>
      <c r="O220" s="135">
        <f>SUM(O219:O219)</f>
        <v>21456000.000000004</v>
      </c>
      <c r="P220" s="136"/>
      <c r="Q220" s="140"/>
      <c r="R220" s="38"/>
    </row>
    <row r="221" spans="1:22" s="133" customFormat="1" ht="42.75" customHeight="1" x14ac:dyDescent="0.25">
      <c r="A221" s="131">
        <v>75</v>
      </c>
      <c r="B221" s="30" t="s">
        <v>304</v>
      </c>
      <c r="C221" s="60">
        <v>34782</v>
      </c>
      <c r="D221" s="34" t="s">
        <v>102</v>
      </c>
      <c r="E221" s="33">
        <v>2.34</v>
      </c>
      <c r="F221" s="33"/>
      <c r="G221" s="32"/>
      <c r="H221" s="34"/>
      <c r="I221" s="35">
        <v>0.6</v>
      </c>
      <c r="J221" s="42">
        <f t="shared" si="14"/>
        <v>1.4039999999999999</v>
      </c>
      <c r="K221" s="35">
        <v>1</v>
      </c>
      <c r="L221" s="34">
        <f t="shared" si="15"/>
        <v>2.34</v>
      </c>
      <c r="M221" s="32">
        <v>11</v>
      </c>
      <c r="N221" s="34">
        <f t="shared" si="16"/>
        <v>0.93599999999999994</v>
      </c>
      <c r="O221" s="63">
        <f>+N221*M221*1490000</f>
        <v>15341040</v>
      </c>
      <c r="P221" s="52">
        <v>2022</v>
      </c>
      <c r="Q221" s="132" t="s">
        <v>767</v>
      </c>
      <c r="R221" s="32" t="s">
        <v>761</v>
      </c>
      <c r="V221" s="133" t="s">
        <v>302</v>
      </c>
    </row>
    <row r="222" spans="1:22" s="133" customFormat="1" ht="25.5" x14ac:dyDescent="0.25">
      <c r="A222" s="131"/>
      <c r="B222" s="30" t="s">
        <v>304</v>
      </c>
      <c r="C222" s="60">
        <v>34782</v>
      </c>
      <c r="D222" s="34" t="s">
        <v>102</v>
      </c>
      <c r="E222" s="33">
        <v>2.67</v>
      </c>
      <c r="F222" s="33"/>
      <c r="G222" s="32"/>
      <c r="H222" s="34"/>
      <c r="I222" s="35">
        <v>0.6</v>
      </c>
      <c r="J222" s="42">
        <f t="shared" si="14"/>
        <v>1.6019999999999999</v>
      </c>
      <c r="K222" s="35">
        <v>1</v>
      </c>
      <c r="L222" s="34">
        <f t="shared" si="15"/>
        <v>2.67</v>
      </c>
      <c r="M222" s="32">
        <v>1</v>
      </c>
      <c r="N222" s="34">
        <f t="shared" si="16"/>
        <v>1.0680000000000001</v>
      </c>
      <c r="O222" s="63">
        <f>+N222*M222*1490000</f>
        <v>1591320</v>
      </c>
      <c r="P222" s="51">
        <v>2022</v>
      </c>
      <c r="Q222" s="132" t="s">
        <v>767</v>
      </c>
      <c r="R222" s="32" t="s">
        <v>44</v>
      </c>
    </row>
    <row r="223" spans="1:22" s="143" customFormat="1" ht="27" x14ac:dyDescent="0.25">
      <c r="A223" s="142"/>
      <c r="B223" s="43" t="s">
        <v>305</v>
      </c>
      <c r="C223" s="62"/>
      <c r="D223" s="45"/>
      <c r="E223" s="46"/>
      <c r="F223" s="46"/>
      <c r="G223" s="47"/>
      <c r="H223" s="45"/>
      <c r="I223" s="49"/>
      <c r="J223" s="50"/>
      <c r="K223" s="49"/>
      <c r="L223" s="45"/>
      <c r="M223" s="47">
        <f>SUM(M221:M222)</f>
        <v>12</v>
      </c>
      <c r="N223" s="45"/>
      <c r="O223" s="65">
        <f>SUM(O221:O222)</f>
        <v>16932360</v>
      </c>
      <c r="P223" s="54"/>
      <c r="Q223" s="140"/>
      <c r="R223" s="47"/>
    </row>
    <row r="224" spans="1:22" s="83" customFormat="1" ht="38.25" x14ac:dyDescent="0.25">
      <c r="A224" s="128">
        <v>76</v>
      </c>
      <c r="B224" s="17" t="s">
        <v>306</v>
      </c>
      <c r="C224" s="58">
        <v>34238</v>
      </c>
      <c r="D224" s="19" t="s">
        <v>64</v>
      </c>
      <c r="E224" s="20">
        <v>2.67</v>
      </c>
      <c r="F224" s="20"/>
      <c r="G224" s="19"/>
      <c r="H224" s="34"/>
      <c r="I224" s="22">
        <v>0.4</v>
      </c>
      <c r="J224" s="23">
        <f t="shared" si="14"/>
        <v>1.0680000000000001</v>
      </c>
      <c r="K224" s="29">
        <v>1</v>
      </c>
      <c r="L224" s="28">
        <f t="shared" si="15"/>
        <v>2.67</v>
      </c>
      <c r="M224" s="19">
        <v>1</v>
      </c>
      <c r="N224" s="28">
        <f t="shared" si="16"/>
        <v>1.6019999999999999</v>
      </c>
      <c r="O224" s="64">
        <f>+N224*M224*1490000</f>
        <v>2386980</v>
      </c>
      <c r="P224" s="53">
        <v>2022</v>
      </c>
      <c r="Q224" s="129" t="s">
        <v>307</v>
      </c>
      <c r="R224" s="24" t="s">
        <v>308</v>
      </c>
    </row>
    <row r="225" spans="1:22" s="133" customFormat="1" ht="46.5" customHeight="1" x14ac:dyDescent="0.25">
      <c r="A225" s="131"/>
      <c r="B225" s="30" t="s">
        <v>306</v>
      </c>
      <c r="C225" s="55">
        <v>34238</v>
      </c>
      <c r="D225" s="32" t="s">
        <v>64</v>
      </c>
      <c r="E225" s="33">
        <v>2.67</v>
      </c>
      <c r="F225" s="33"/>
      <c r="G225" s="32"/>
      <c r="H225" s="34"/>
      <c r="I225" s="35">
        <v>0.6</v>
      </c>
      <c r="J225" s="42">
        <f t="shared" si="14"/>
        <v>1.6019999999999999</v>
      </c>
      <c r="K225" s="35">
        <v>1</v>
      </c>
      <c r="L225" s="34">
        <f t="shared" si="15"/>
        <v>2.67</v>
      </c>
      <c r="M225" s="32">
        <v>11</v>
      </c>
      <c r="N225" s="34">
        <f t="shared" si="16"/>
        <v>1.0680000000000001</v>
      </c>
      <c r="O225" s="63">
        <f>+N225*M225*1490000</f>
        <v>17504520</v>
      </c>
      <c r="P225" s="52">
        <v>2022</v>
      </c>
      <c r="Q225" s="132" t="s">
        <v>767</v>
      </c>
      <c r="R225" s="32" t="s">
        <v>467</v>
      </c>
      <c r="V225" s="133" t="s">
        <v>309</v>
      </c>
    </row>
    <row r="226" spans="1:22" s="138" customFormat="1" ht="27" x14ac:dyDescent="0.25">
      <c r="A226" s="134"/>
      <c r="B226" s="43" t="s">
        <v>310</v>
      </c>
      <c r="C226" s="57"/>
      <c r="D226" s="47"/>
      <c r="E226" s="46"/>
      <c r="F226" s="46"/>
      <c r="G226" s="47"/>
      <c r="H226" s="48"/>
      <c r="I226" s="49"/>
      <c r="J226" s="50"/>
      <c r="K226" s="41"/>
      <c r="L226" s="40"/>
      <c r="M226" s="47">
        <f>SUM(M224:M225)</f>
        <v>12</v>
      </c>
      <c r="N226" s="40"/>
      <c r="O226" s="135">
        <f>SUM(O224:O225)</f>
        <v>19891500</v>
      </c>
      <c r="P226" s="136"/>
      <c r="Q226" s="140"/>
      <c r="R226" s="38"/>
    </row>
    <row r="227" spans="1:22" s="133" customFormat="1" ht="55.5" customHeight="1" x14ac:dyDescent="0.25">
      <c r="A227" s="131">
        <v>77</v>
      </c>
      <c r="B227" s="30" t="s">
        <v>311</v>
      </c>
      <c r="C227" s="60">
        <v>32417</v>
      </c>
      <c r="D227" s="32" t="s">
        <v>24</v>
      </c>
      <c r="E227" s="33">
        <v>2.86</v>
      </c>
      <c r="F227" s="33"/>
      <c r="G227" s="32"/>
      <c r="H227" s="34"/>
      <c r="I227" s="35">
        <v>0.6</v>
      </c>
      <c r="J227" s="42">
        <f t="shared" si="14"/>
        <v>1.716</v>
      </c>
      <c r="K227" s="35">
        <v>1</v>
      </c>
      <c r="L227" s="34">
        <f t="shared" si="15"/>
        <v>2.86</v>
      </c>
      <c r="M227" s="32">
        <v>3</v>
      </c>
      <c r="N227" s="34">
        <f t="shared" si="16"/>
        <v>1.1439999999999999</v>
      </c>
      <c r="O227" s="63">
        <f>+N227*M227*1490000</f>
        <v>5113679.9999999991</v>
      </c>
      <c r="P227" s="52">
        <v>2022</v>
      </c>
      <c r="Q227" s="132" t="s">
        <v>767</v>
      </c>
      <c r="R227" s="32" t="s">
        <v>312</v>
      </c>
      <c r="V227" s="133" t="s">
        <v>302</v>
      </c>
    </row>
    <row r="228" spans="1:22" s="133" customFormat="1" ht="25.5" x14ac:dyDescent="0.25">
      <c r="A228" s="131"/>
      <c r="B228" s="30" t="s">
        <v>311</v>
      </c>
      <c r="C228" s="60">
        <v>32417</v>
      </c>
      <c r="D228" s="32" t="s">
        <v>24</v>
      </c>
      <c r="E228" s="33">
        <v>3.06</v>
      </c>
      <c r="F228" s="33"/>
      <c r="G228" s="32"/>
      <c r="H228" s="34"/>
      <c r="I228" s="35">
        <v>0.6</v>
      </c>
      <c r="J228" s="42">
        <f t="shared" si="14"/>
        <v>1.8359999999999999</v>
      </c>
      <c r="K228" s="35">
        <v>1</v>
      </c>
      <c r="L228" s="34">
        <f t="shared" si="15"/>
        <v>3.06</v>
      </c>
      <c r="M228" s="32">
        <v>3</v>
      </c>
      <c r="N228" s="34">
        <f t="shared" si="16"/>
        <v>1.2240000000000002</v>
      </c>
      <c r="O228" s="63">
        <f>+N228*M228*1490000</f>
        <v>5471280.0000000009</v>
      </c>
      <c r="P228" s="52">
        <v>2022</v>
      </c>
      <c r="Q228" s="132" t="s">
        <v>767</v>
      </c>
      <c r="R228" s="32" t="s">
        <v>50</v>
      </c>
    </row>
    <row r="229" spans="1:22" s="133" customFormat="1" ht="38.25" x14ac:dyDescent="0.25">
      <c r="A229" s="131"/>
      <c r="B229" s="30" t="s">
        <v>311</v>
      </c>
      <c r="C229" s="60">
        <v>32417</v>
      </c>
      <c r="D229" s="32" t="s">
        <v>24</v>
      </c>
      <c r="E229" s="33">
        <v>3.34</v>
      </c>
      <c r="F229" s="33"/>
      <c r="G229" s="32"/>
      <c r="H229" s="34"/>
      <c r="I229" s="35">
        <v>0.6</v>
      </c>
      <c r="J229" s="42">
        <f t="shared" si="14"/>
        <v>2.004</v>
      </c>
      <c r="K229" s="35">
        <v>1</v>
      </c>
      <c r="L229" s="34">
        <f t="shared" si="15"/>
        <v>3.34</v>
      </c>
      <c r="M229" s="32">
        <v>1</v>
      </c>
      <c r="N229" s="34">
        <f t="shared" si="16"/>
        <v>1.3359999999999999</v>
      </c>
      <c r="O229" s="63">
        <f>+N229*M229*1490000</f>
        <v>1990639.9999999998</v>
      </c>
      <c r="P229" s="53">
        <v>2022</v>
      </c>
      <c r="Q229" s="132" t="s">
        <v>767</v>
      </c>
      <c r="R229" s="32" t="s">
        <v>38</v>
      </c>
    </row>
    <row r="230" spans="1:22" s="83" customFormat="1" ht="25.5" x14ac:dyDescent="0.25">
      <c r="A230" s="128"/>
      <c r="B230" s="25" t="s">
        <v>311</v>
      </c>
      <c r="C230" s="61">
        <v>32417</v>
      </c>
      <c r="D230" s="24" t="s">
        <v>24</v>
      </c>
      <c r="E230" s="27">
        <v>3.34</v>
      </c>
      <c r="F230" s="27"/>
      <c r="G230" s="24"/>
      <c r="H230" s="28"/>
      <c r="I230" s="29">
        <v>0.7</v>
      </c>
      <c r="J230" s="130">
        <f>I230*(E230+F230+H230)</f>
        <v>2.3379999999999996</v>
      </c>
      <c r="K230" s="29">
        <v>1</v>
      </c>
      <c r="L230" s="28">
        <f>K230*(E230+F230+H230)</f>
        <v>3.34</v>
      </c>
      <c r="M230" s="24">
        <v>5</v>
      </c>
      <c r="N230" s="28">
        <f>+L230-J230</f>
        <v>1.0020000000000002</v>
      </c>
      <c r="O230" s="64">
        <f>+M230*N230*1490000</f>
        <v>7464900.0000000028</v>
      </c>
      <c r="P230" s="53">
        <v>2022</v>
      </c>
      <c r="Q230" s="67" t="s">
        <v>767</v>
      </c>
      <c r="R230" s="24" t="s">
        <v>314</v>
      </c>
    </row>
    <row r="231" spans="1:22" s="138" customFormat="1" ht="27" x14ac:dyDescent="0.25">
      <c r="A231" s="134"/>
      <c r="B231" s="43" t="s">
        <v>315</v>
      </c>
      <c r="C231" s="62"/>
      <c r="D231" s="47"/>
      <c r="E231" s="46"/>
      <c r="F231" s="46"/>
      <c r="G231" s="47"/>
      <c r="H231" s="48"/>
      <c r="I231" s="49"/>
      <c r="J231" s="50"/>
      <c r="K231" s="41"/>
      <c r="L231" s="40"/>
      <c r="M231" s="47">
        <f>SUM(M227:M230)</f>
        <v>12</v>
      </c>
      <c r="N231" s="40"/>
      <c r="O231" s="135">
        <f>SUM(O227:O230)</f>
        <v>20040500.000000004</v>
      </c>
      <c r="P231" s="136"/>
      <c r="Q231" s="140"/>
      <c r="R231" s="38"/>
    </row>
    <row r="232" spans="1:22" s="133" customFormat="1" ht="51.75" customHeight="1" x14ac:dyDescent="0.25">
      <c r="A232" s="131">
        <v>78</v>
      </c>
      <c r="B232" s="30" t="s">
        <v>316</v>
      </c>
      <c r="C232" s="31">
        <v>29989</v>
      </c>
      <c r="D232" s="52" t="s">
        <v>64</v>
      </c>
      <c r="E232" s="33">
        <v>3.66</v>
      </c>
      <c r="F232" s="33"/>
      <c r="G232" s="32"/>
      <c r="H232" s="34"/>
      <c r="I232" s="35">
        <v>0.7</v>
      </c>
      <c r="J232" s="42">
        <f t="shared" si="14"/>
        <v>2.5619999999999998</v>
      </c>
      <c r="K232" s="35">
        <v>1</v>
      </c>
      <c r="L232" s="34">
        <f t="shared" si="15"/>
        <v>3.66</v>
      </c>
      <c r="M232" s="32">
        <v>7</v>
      </c>
      <c r="N232" s="34">
        <f t="shared" si="16"/>
        <v>1.0980000000000003</v>
      </c>
      <c r="O232" s="63">
        <f t="shared" ref="O232:O373" si="17">+N232*M232*1490000</f>
        <v>11452140.000000002</v>
      </c>
      <c r="P232" s="52">
        <v>2022</v>
      </c>
      <c r="Q232" s="132" t="s">
        <v>767</v>
      </c>
      <c r="R232" s="32" t="s">
        <v>317</v>
      </c>
      <c r="V232" s="133" t="s">
        <v>302</v>
      </c>
    </row>
    <row r="233" spans="1:22" s="133" customFormat="1" ht="25.5" x14ac:dyDescent="0.25">
      <c r="A233" s="131"/>
      <c r="B233" s="30" t="s">
        <v>316</v>
      </c>
      <c r="C233" s="31">
        <v>29990</v>
      </c>
      <c r="D233" s="52" t="s">
        <v>24</v>
      </c>
      <c r="E233" s="33">
        <v>3.66</v>
      </c>
      <c r="F233" s="33"/>
      <c r="G233" s="32"/>
      <c r="H233" s="34"/>
      <c r="I233" s="35">
        <v>0.6</v>
      </c>
      <c r="J233" s="42">
        <f t="shared" si="14"/>
        <v>2.1960000000000002</v>
      </c>
      <c r="K233" s="35">
        <v>1</v>
      </c>
      <c r="L233" s="34">
        <f t="shared" si="15"/>
        <v>3.66</v>
      </c>
      <c r="M233" s="32">
        <v>5</v>
      </c>
      <c r="N233" s="34">
        <f t="shared" si="16"/>
        <v>1.464</v>
      </c>
      <c r="O233" s="63">
        <f t="shared" si="17"/>
        <v>10906800</v>
      </c>
      <c r="P233" s="52">
        <v>2022</v>
      </c>
      <c r="Q233" s="132" t="s">
        <v>767</v>
      </c>
      <c r="R233" s="32" t="s">
        <v>314</v>
      </c>
    </row>
    <row r="234" spans="1:22" s="138" customFormat="1" ht="27" x14ac:dyDescent="0.25">
      <c r="A234" s="134"/>
      <c r="B234" s="43" t="s">
        <v>318</v>
      </c>
      <c r="C234" s="44"/>
      <c r="D234" s="54"/>
      <c r="E234" s="46"/>
      <c r="F234" s="46"/>
      <c r="G234" s="47"/>
      <c r="H234" s="48"/>
      <c r="I234" s="49"/>
      <c r="J234" s="50"/>
      <c r="K234" s="41"/>
      <c r="L234" s="40"/>
      <c r="M234" s="47">
        <f>SUM(M232:M233)</f>
        <v>12</v>
      </c>
      <c r="N234" s="40"/>
      <c r="O234" s="135">
        <f>SUM(O232:O233)</f>
        <v>22358940</v>
      </c>
      <c r="P234" s="136"/>
      <c r="Q234" s="140"/>
      <c r="R234" s="38"/>
    </row>
    <row r="235" spans="1:22" s="133" customFormat="1" ht="64.5" customHeight="1" x14ac:dyDescent="0.25">
      <c r="A235" s="131">
        <v>79</v>
      </c>
      <c r="B235" s="30" t="s">
        <v>319</v>
      </c>
      <c r="C235" s="31">
        <v>32600</v>
      </c>
      <c r="D235" s="32" t="s">
        <v>24</v>
      </c>
      <c r="E235" s="33">
        <v>2.66</v>
      </c>
      <c r="F235" s="33"/>
      <c r="G235" s="32"/>
      <c r="H235" s="34"/>
      <c r="I235" s="35">
        <v>0.6</v>
      </c>
      <c r="J235" s="42">
        <f t="shared" si="14"/>
        <v>1.5960000000000001</v>
      </c>
      <c r="K235" s="35">
        <v>1</v>
      </c>
      <c r="L235" s="34">
        <f t="shared" si="15"/>
        <v>2.66</v>
      </c>
      <c r="M235" s="32">
        <v>6</v>
      </c>
      <c r="N235" s="34">
        <f t="shared" si="16"/>
        <v>1.0640000000000001</v>
      </c>
      <c r="O235" s="63">
        <f>+N235*M235*1490000</f>
        <v>9512160</v>
      </c>
      <c r="P235" s="52">
        <v>2022</v>
      </c>
      <c r="Q235" s="132" t="s">
        <v>767</v>
      </c>
      <c r="R235" s="32" t="s">
        <v>450</v>
      </c>
      <c r="V235" s="133" t="s">
        <v>302</v>
      </c>
    </row>
    <row r="236" spans="1:22" s="133" customFormat="1" ht="38.25" x14ac:dyDescent="0.25">
      <c r="A236" s="131"/>
      <c r="B236" s="30" t="s">
        <v>319</v>
      </c>
      <c r="C236" s="31">
        <v>32600</v>
      </c>
      <c r="D236" s="32" t="s">
        <v>24</v>
      </c>
      <c r="E236" s="33">
        <v>2.72</v>
      </c>
      <c r="F236" s="33"/>
      <c r="G236" s="32"/>
      <c r="H236" s="34"/>
      <c r="I236" s="35">
        <v>0.6</v>
      </c>
      <c r="J236" s="42">
        <f t="shared" si="14"/>
        <v>1.6320000000000001</v>
      </c>
      <c r="K236" s="35">
        <v>1</v>
      </c>
      <c r="L236" s="34">
        <f t="shared" si="15"/>
        <v>2.72</v>
      </c>
      <c r="M236" s="32">
        <v>6</v>
      </c>
      <c r="N236" s="34">
        <f t="shared" si="16"/>
        <v>1.0880000000000001</v>
      </c>
      <c r="O236" s="63">
        <f>+N236*M236*1490000</f>
        <v>9726720</v>
      </c>
      <c r="P236" s="52">
        <v>2022</v>
      </c>
      <c r="Q236" s="132" t="s">
        <v>767</v>
      </c>
      <c r="R236" s="32" t="s">
        <v>38</v>
      </c>
    </row>
    <row r="237" spans="1:22" s="138" customFormat="1" ht="27" x14ac:dyDescent="0.25">
      <c r="A237" s="134"/>
      <c r="B237" s="43" t="s">
        <v>320</v>
      </c>
      <c r="C237" s="44"/>
      <c r="D237" s="47"/>
      <c r="E237" s="46"/>
      <c r="F237" s="46"/>
      <c r="G237" s="47"/>
      <c r="H237" s="48"/>
      <c r="I237" s="49"/>
      <c r="J237" s="50"/>
      <c r="K237" s="41"/>
      <c r="L237" s="40"/>
      <c r="M237" s="47">
        <f>SUM(M235:M236)</f>
        <v>12</v>
      </c>
      <c r="N237" s="40"/>
      <c r="O237" s="135">
        <f>SUM(O235:O236)</f>
        <v>19238880</v>
      </c>
      <c r="P237" s="136"/>
      <c r="Q237" s="140"/>
      <c r="R237" s="38"/>
    </row>
    <row r="238" spans="1:22" s="133" customFormat="1" ht="65.25" customHeight="1" x14ac:dyDescent="0.25">
      <c r="A238" s="131">
        <v>80</v>
      </c>
      <c r="B238" s="30" t="s">
        <v>321</v>
      </c>
      <c r="C238" s="31">
        <v>30128</v>
      </c>
      <c r="D238" s="52" t="s">
        <v>24</v>
      </c>
      <c r="E238" s="33">
        <v>3.26</v>
      </c>
      <c r="F238" s="33"/>
      <c r="G238" s="32"/>
      <c r="H238" s="34"/>
      <c r="I238" s="35">
        <v>0.4</v>
      </c>
      <c r="J238" s="42">
        <f t="shared" ref="J238:J239" si="18">I238*(E238+F238+H238)</f>
        <v>1.304</v>
      </c>
      <c r="K238" s="35">
        <v>1</v>
      </c>
      <c r="L238" s="34">
        <f t="shared" ref="L238:L239" si="19">K238*(E238+F238+H238)</f>
        <v>3.26</v>
      </c>
      <c r="M238" s="32">
        <v>6</v>
      </c>
      <c r="N238" s="34">
        <f t="shared" ref="N238:N239" si="20">+L238-J238</f>
        <v>1.9559999999999997</v>
      </c>
      <c r="O238" s="63">
        <f>+N238*M238*1490000</f>
        <v>17486640</v>
      </c>
      <c r="P238" s="52">
        <v>2022</v>
      </c>
      <c r="Q238" s="132" t="s">
        <v>195</v>
      </c>
      <c r="R238" s="32" t="s">
        <v>450</v>
      </c>
      <c r="V238" s="133" t="s">
        <v>322</v>
      </c>
    </row>
    <row r="239" spans="1:22" s="133" customFormat="1" ht="38.25" x14ac:dyDescent="0.25">
      <c r="A239" s="131"/>
      <c r="B239" s="30" t="s">
        <v>321</v>
      </c>
      <c r="C239" s="31">
        <v>30128</v>
      </c>
      <c r="D239" s="52" t="s">
        <v>24</v>
      </c>
      <c r="E239" s="33">
        <v>3.34</v>
      </c>
      <c r="F239" s="33"/>
      <c r="G239" s="32"/>
      <c r="H239" s="34"/>
      <c r="I239" s="35">
        <v>0.4</v>
      </c>
      <c r="J239" s="42">
        <f t="shared" si="18"/>
        <v>1.3360000000000001</v>
      </c>
      <c r="K239" s="35">
        <v>1</v>
      </c>
      <c r="L239" s="34">
        <f t="shared" si="19"/>
        <v>3.34</v>
      </c>
      <c r="M239" s="32">
        <v>6</v>
      </c>
      <c r="N239" s="34">
        <f t="shared" si="20"/>
        <v>2.0039999999999996</v>
      </c>
      <c r="O239" s="63">
        <f>+N239*M239*1490000</f>
        <v>17915759.999999996</v>
      </c>
      <c r="P239" s="53">
        <v>2022</v>
      </c>
      <c r="Q239" s="132" t="s">
        <v>195</v>
      </c>
      <c r="R239" s="32" t="s">
        <v>323</v>
      </c>
    </row>
    <row r="240" spans="1:22" s="138" customFormat="1" ht="27" x14ac:dyDescent="0.25">
      <c r="A240" s="134"/>
      <c r="B240" s="43" t="s">
        <v>325</v>
      </c>
      <c r="C240" s="44"/>
      <c r="D240" s="54"/>
      <c r="E240" s="46"/>
      <c r="F240" s="46"/>
      <c r="G240" s="47"/>
      <c r="H240" s="48"/>
      <c r="I240" s="49"/>
      <c r="J240" s="50"/>
      <c r="K240" s="41"/>
      <c r="L240" s="40"/>
      <c r="M240" s="47">
        <f>SUM(M238:M239)</f>
        <v>12</v>
      </c>
      <c r="N240" s="40"/>
      <c r="O240" s="135">
        <f>SUM(O238:O239)</f>
        <v>35402400</v>
      </c>
      <c r="P240" s="136"/>
      <c r="Q240" s="140"/>
      <c r="R240" s="38"/>
    </row>
    <row r="241" spans="1:18" s="83" customFormat="1" ht="25.5" x14ac:dyDescent="0.25">
      <c r="A241" s="128">
        <v>81</v>
      </c>
      <c r="B241" s="17" t="s">
        <v>326</v>
      </c>
      <c r="C241" s="18">
        <v>24643</v>
      </c>
      <c r="D241" s="21" t="s">
        <v>90</v>
      </c>
      <c r="E241" s="20">
        <v>5.08</v>
      </c>
      <c r="F241" s="20">
        <v>0.5</v>
      </c>
      <c r="G241" s="19"/>
      <c r="H241" s="34"/>
      <c r="I241" s="22">
        <v>0.4</v>
      </c>
      <c r="J241" s="23">
        <f t="shared" si="14"/>
        <v>2.2320000000000002</v>
      </c>
      <c r="K241" s="29">
        <v>1</v>
      </c>
      <c r="L241" s="28">
        <f t="shared" si="15"/>
        <v>5.58</v>
      </c>
      <c r="M241" s="19">
        <v>4</v>
      </c>
      <c r="N241" s="28">
        <f t="shared" si="16"/>
        <v>3.3479999999999999</v>
      </c>
      <c r="O241" s="64">
        <f>+N241*M241*1490000</f>
        <v>19954080</v>
      </c>
      <c r="P241" s="53">
        <v>2022</v>
      </c>
      <c r="Q241" s="129" t="s">
        <v>774</v>
      </c>
      <c r="R241" s="24"/>
    </row>
    <row r="242" spans="1:18" s="133" customFormat="1" ht="25.5" x14ac:dyDescent="0.25">
      <c r="A242" s="131"/>
      <c r="B242" s="30" t="s">
        <v>326</v>
      </c>
      <c r="C242" s="31">
        <v>24643</v>
      </c>
      <c r="D242" s="34" t="s">
        <v>90</v>
      </c>
      <c r="E242" s="33">
        <f>5.08+0.34</f>
        <v>5.42</v>
      </c>
      <c r="F242" s="33">
        <v>0.5</v>
      </c>
      <c r="G242" s="32"/>
      <c r="H242" s="34"/>
      <c r="I242" s="35">
        <v>0.4</v>
      </c>
      <c r="J242" s="42">
        <f t="shared" si="14"/>
        <v>2.3679999999999999</v>
      </c>
      <c r="K242" s="35">
        <v>1</v>
      </c>
      <c r="L242" s="34">
        <f t="shared" si="15"/>
        <v>5.92</v>
      </c>
      <c r="M242" s="32">
        <v>8</v>
      </c>
      <c r="N242" s="34">
        <f t="shared" si="16"/>
        <v>3.552</v>
      </c>
      <c r="O242" s="63">
        <f>+N242*M242*1490000</f>
        <v>42339840</v>
      </c>
      <c r="P242" s="53">
        <v>2022</v>
      </c>
      <c r="Q242" s="129" t="s">
        <v>774</v>
      </c>
      <c r="R242" s="32" t="s">
        <v>327</v>
      </c>
    </row>
    <row r="243" spans="1:18" s="138" customFormat="1" ht="40.5" x14ac:dyDescent="0.25">
      <c r="A243" s="134"/>
      <c r="B243" s="43" t="s">
        <v>329</v>
      </c>
      <c r="C243" s="44"/>
      <c r="D243" s="45"/>
      <c r="E243" s="46"/>
      <c r="F243" s="46"/>
      <c r="G243" s="47"/>
      <c r="H243" s="48"/>
      <c r="I243" s="49"/>
      <c r="J243" s="50"/>
      <c r="K243" s="41"/>
      <c r="L243" s="40"/>
      <c r="M243" s="47">
        <f>SUM(M241:M242)</f>
        <v>12</v>
      </c>
      <c r="N243" s="40"/>
      <c r="O243" s="135">
        <f>SUM(O241:O242)</f>
        <v>62293920</v>
      </c>
      <c r="P243" s="136"/>
      <c r="Q243" s="140"/>
      <c r="R243" s="38"/>
    </row>
    <row r="244" spans="1:18" s="83" customFormat="1" ht="25.5" x14ac:dyDescent="0.25">
      <c r="A244" s="128">
        <v>82</v>
      </c>
      <c r="B244" s="17" t="s">
        <v>330</v>
      </c>
      <c r="C244" s="18">
        <v>31262</v>
      </c>
      <c r="D244" s="21" t="s">
        <v>102</v>
      </c>
      <c r="E244" s="20">
        <v>3</v>
      </c>
      <c r="F244" s="20">
        <v>0.4</v>
      </c>
      <c r="G244" s="19"/>
      <c r="H244" s="34"/>
      <c r="I244" s="22">
        <v>0.4</v>
      </c>
      <c r="J244" s="23">
        <f t="shared" si="14"/>
        <v>1.36</v>
      </c>
      <c r="K244" s="29">
        <v>1</v>
      </c>
      <c r="L244" s="28">
        <f t="shared" si="15"/>
        <v>3.4</v>
      </c>
      <c r="M244" s="19">
        <v>3</v>
      </c>
      <c r="N244" s="28">
        <f t="shared" si="16"/>
        <v>2.04</v>
      </c>
      <c r="O244" s="64">
        <f>+N244*M244*1490000</f>
        <v>9118800</v>
      </c>
      <c r="P244" s="53">
        <v>2022</v>
      </c>
      <c r="Q244" s="129" t="s">
        <v>774</v>
      </c>
      <c r="R244" s="24"/>
    </row>
    <row r="245" spans="1:18" s="133" customFormat="1" ht="25.5" x14ac:dyDescent="0.25">
      <c r="A245" s="131"/>
      <c r="B245" s="30" t="s">
        <v>330</v>
      </c>
      <c r="C245" s="31">
        <v>31262</v>
      </c>
      <c r="D245" s="34" t="s">
        <v>102</v>
      </c>
      <c r="E245" s="33">
        <v>3.33</v>
      </c>
      <c r="F245" s="33">
        <v>0.4</v>
      </c>
      <c r="G245" s="32"/>
      <c r="H245" s="34"/>
      <c r="I245" s="35">
        <v>0.4</v>
      </c>
      <c r="J245" s="42">
        <f t="shared" si="14"/>
        <v>1.492</v>
      </c>
      <c r="K245" s="35">
        <v>1</v>
      </c>
      <c r="L245" s="34">
        <f t="shared" si="15"/>
        <v>3.73</v>
      </c>
      <c r="M245" s="32">
        <v>9</v>
      </c>
      <c r="N245" s="34">
        <f t="shared" si="16"/>
        <v>2.238</v>
      </c>
      <c r="O245" s="63">
        <f>+N245*M245*1490000</f>
        <v>30011580</v>
      </c>
      <c r="P245" s="52">
        <v>2022</v>
      </c>
      <c r="Q245" s="129" t="s">
        <v>774</v>
      </c>
      <c r="R245" s="32" t="s">
        <v>50</v>
      </c>
    </row>
    <row r="246" spans="1:18" s="138" customFormat="1" ht="27" x14ac:dyDescent="0.25">
      <c r="A246" s="134"/>
      <c r="B246" s="43" t="s">
        <v>331</v>
      </c>
      <c r="C246" s="44"/>
      <c r="D246" s="45"/>
      <c r="E246" s="46"/>
      <c r="F246" s="46"/>
      <c r="G246" s="47"/>
      <c r="H246" s="48"/>
      <c r="I246" s="49"/>
      <c r="J246" s="50"/>
      <c r="K246" s="41"/>
      <c r="L246" s="40"/>
      <c r="M246" s="47">
        <f>SUM(M244:M245)</f>
        <v>12</v>
      </c>
      <c r="N246" s="40"/>
      <c r="O246" s="135">
        <f>SUM(O244:O245)</f>
        <v>39130380</v>
      </c>
      <c r="P246" s="136"/>
      <c r="Q246" s="140"/>
      <c r="R246" s="38"/>
    </row>
    <row r="247" spans="1:18" s="139" customFormat="1" ht="25.5" x14ac:dyDescent="0.25">
      <c r="A247" s="141">
        <v>83</v>
      </c>
      <c r="B247" s="17" t="s">
        <v>332</v>
      </c>
      <c r="C247" s="59">
        <v>31305</v>
      </c>
      <c r="D247" s="51" t="s">
        <v>102</v>
      </c>
      <c r="E247" s="20">
        <v>3</v>
      </c>
      <c r="F247" s="20"/>
      <c r="G247" s="19"/>
      <c r="H247" s="21"/>
      <c r="I247" s="22">
        <v>0.4</v>
      </c>
      <c r="J247" s="23">
        <f t="shared" si="14"/>
        <v>1.2000000000000002</v>
      </c>
      <c r="K247" s="22">
        <v>1</v>
      </c>
      <c r="L247" s="21">
        <f t="shared" si="15"/>
        <v>3</v>
      </c>
      <c r="M247" s="19">
        <v>8</v>
      </c>
      <c r="N247" s="21">
        <f t="shared" si="16"/>
        <v>1.7999999999999998</v>
      </c>
      <c r="O247" s="66">
        <f>+N247*M247*1490000</f>
        <v>21455999.999999996</v>
      </c>
      <c r="P247" s="51">
        <v>2022</v>
      </c>
      <c r="Q247" s="129" t="s">
        <v>774</v>
      </c>
      <c r="R247" s="19"/>
    </row>
    <row r="248" spans="1:18" s="133" customFormat="1" ht="25.5" x14ac:dyDescent="0.25">
      <c r="A248" s="131"/>
      <c r="B248" s="30" t="s">
        <v>332</v>
      </c>
      <c r="C248" s="60">
        <v>31305</v>
      </c>
      <c r="D248" s="52" t="s">
        <v>102</v>
      </c>
      <c r="E248" s="33">
        <v>3.33</v>
      </c>
      <c r="F248" s="33"/>
      <c r="G248" s="32"/>
      <c r="H248" s="34"/>
      <c r="I248" s="35">
        <v>0.4</v>
      </c>
      <c r="J248" s="42">
        <f t="shared" si="14"/>
        <v>1.3320000000000001</v>
      </c>
      <c r="K248" s="35">
        <v>1</v>
      </c>
      <c r="L248" s="34">
        <f t="shared" si="15"/>
        <v>3.33</v>
      </c>
      <c r="M248" s="32">
        <v>4</v>
      </c>
      <c r="N248" s="34">
        <f t="shared" si="16"/>
        <v>1.998</v>
      </c>
      <c r="O248" s="63">
        <f>+N248*M248*1490000</f>
        <v>11908080</v>
      </c>
      <c r="P248" s="52">
        <v>2022</v>
      </c>
      <c r="Q248" s="129" t="s">
        <v>774</v>
      </c>
      <c r="R248" s="32" t="s">
        <v>333</v>
      </c>
    </row>
    <row r="249" spans="1:18" s="143" customFormat="1" ht="27" x14ac:dyDescent="0.25">
      <c r="A249" s="142"/>
      <c r="B249" s="43" t="s">
        <v>334</v>
      </c>
      <c r="C249" s="62"/>
      <c r="D249" s="54"/>
      <c r="E249" s="46"/>
      <c r="F249" s="46"/>
      <c r="G249" s="47"/>
      <c r="H249" s="45"/>
      <c r="I249" s="49"/>
      <c r="J249" s="50"/>
      <c r="K249" s="49"/>
      <c r="L249" s="45"/>
      <c r="M249" s="47">
        <f>SUM(M247:M248)</f>
        <v>12</v>
      </c>
      <c r="N249" s="45"/>
      <c r="O249" s="65">
        <f>SUM(O247:O248)</f>
        <v>33364079.999999996</v>
      </c>
      <c r="P249" s="54"/>
      <c r="Q249" s="140"/>
      <c r="R249" s="47"/>
    </row>
    <row r="250" spans="1:18" s="83" customFormat="1" ht="25.5" x14ac:dyDescent="0.25">
      <c r="A250" s="128">
        <v>84</v>
      </c>
      <c r="B250" s="17" t="s">
        <v>335</v>
      </c>
      <c r="C250" s="18">
        <v>30638</v>
      </c>
      <c r="D250" s="51" t="s">
        <v>102</v>
      </c>
      <c r="E250" s="20">
        <v>3</v>
      </c>
      <c r="F250" s="20"/>
      <c r="G250" s="19"/>
      <c r="H250" s="34"/>
      <c r="I250" s="22">
        <v>0.4</v>
      </c>
      <c r="J250" s="23">
        <f t="shared" si="14"/>
        <v>1.2000000000000002</v>
      </c>
      <c r="K250" s="29">
        <v>1</v>
      </c>
      <c r="L250" s="28">
        <f t="shared" si="15"/>
        <v>3</v>
      </c>
      <c r="M250" s="19">
        <v>12</v>
      </c>
      <c r="N250" s="28">
        <f t="shared" si="16"/>
        <v>1.7999999999999998</v>
      </c>
      <c r="O250" s="64">
        <f>+N250*M250*1490000</f>
        <v>32183999.999999996</v>
      </c>
      <c r="P250" s="53">
        <v>2022</v>
      </c>
      <c r="Q250" s="129" t="s">
        <v>774</v>
      </c>
      <c r="R250" s="24"/>
    </row>
    <row r="251" spans="1:18" s="138" customFormat="1" ht="27" x14ac:dyDescent="0.25">
      <c r="A251" s="134"/>
      <c r="B251" s="43" t="s">
        <v>337</v>
      </c>
      <c r="C251" s="44"/>
      <c r="D251" s="54"/>
      <c r="E251" s="46"/>
      <c r="F251" s="46"/>
      <c r="G251" s="47"/>
      <c r="H251" s="48"/>
      <c r="I251" s="49"/>
      <c r="J251" s="50"/>
      <c r="K251" s="41"/>
      <c r="L251" s="40"/>
      <c r="M251" s="47">
        <f>SUM(M250:M250)</f>
        <v>12</v>
      </c>
      <c r="N251" s="40"/>
      <c r="O251" s="135">
        <f>SUM(O250:O250)</f>
        <v>32183999.999999996</v>
      </c>
      <c r="P251" s="136"/>
      <c r="Q251" s="140"/>
      <c r="R251" s="38"/>
    </row>
    <row r="252" spans="1:18" s="83" customFormat="1" ht="25.5" x14ac:dyDescent="0.25">
      <c r="A252" s="128">
        <v>85</v>
      </c>
      <c r="B252" s="17" t="s">
        <v>338</v>
      </c>
      <c r="C252" s="18">
        <v>31338</v>
      </c>
      <c r="D252" s="51" t="s">
        <v>102</v>
      </c>
      <c r="E252" s="20">
        <v>3</v>
      </c>
      <c r="F252" s="20"/>
      <c r="G252" s="19"/>
      <c r="H252" s="34"/>
      <c r="I252" s="22">
        <v>0.4</v>
      </c>
      <c r="J252" s="23">
        <f t="shared" si="14"/>
        <v>1.2000000000000002</v>
      </c>
      <c r="K252" s="29">
        <v>1</v>
      </c>
      <c r="L252" s="28">
        <f t="shared" si="15"/>
        <v>3</v>
      </c>
      <c r="M252" s="19">
        <v>12</v>
      </c>
      <c r="N252" s="28">
        <f t="shared" si="16"/>
        <v>1.7999999999999998</v>
      </c>
      <c r="O252" s="64">
        <f>+N252*M252*1490000</f>
        <v>32183999.999999996</v>
      </c>
      <c r="P252" s="53">
        <v>2022</v>
      </c>
      <c r="Q252" s="129" t="s">
        <v>774</v>
      </c>
      <c r="R252" s="24"/>
    </row>
    <row r="253" spans="1:18" s="138" customFormat="1" ht="27" x14ac:dyDescent="0.25">
      <c r="A253" s="134"/>
      <c r="B253" s="43" t="s">
        <v>339</v>
      </c>
      <c r="C253" s="44"/>
      <c r="D253" s="54"/>
      <c r="E253" s="46"/>
      <c r="F253" s="46"/>
      <c r="G253" s="47"/>
      <c r="H253" s="48"/>
      <c r="I253" s="49"/>
      <c r="J253" s="50"/>
      <c r="K253" s="41"/>
      <c r="L253" s="40"/>
      <c r="M253" s="47">
        <f>SUM(M252:M252)</f>
        <v>12</v>
      </c>
      <c r="N253" s="40"/>
      <c r="O253" s="135">
        <f>SUM(O252:O252)</f>
        <v>32183999.999999996</v>
      </c>
      <c r="P253" s="136"/>
      <c r="Q253" s="140"/>
      <c r="R253" s="38"/>
    </row>
    <row r="254" spans="1:18" s="83" customFormat="1" ht="25.5" x14ac:dyDescent="0.25">
      <c r="A254" s="128">
        <v>86</v>
      </c>
      <c r="B254" s="17" t="s">
        <v>340</v>
      </c>
      <c r="C254" s="18">
        <v>34613</v>
      </c>
      <c r="D254" s="51" t="s">
        <v>102</v>
      </c>
      <c r="E254" s="20">
        <v>2.34</v>
      </c>
      <c r="F254" s="20"/>
      <c r="G254" s="19"/>
      <c r="H254" s="34"/>
      <c r="I254" s="22">
        <v>0.4</v>
      </c>
      <c r="J254" s="23">
        <f t="shared" si="14"/>
        <v>0.93599999999999994</v>
      </c>
      <c r="K254" s="29">
        <v>1</v>
      </c>
      <c r="L254" s="28">
        <f t="shared" si="15"/>
        <v>2.34</v>
      </c>
      <c r="M254" s="19">
        <v>7</v>
      </c>
      <c r="N254" s="28">
        <f t="shared" si="16"/>
        <v>1.4039999999999999</v>
      </c>
      <c r="O254" s="64">
        <f>+N254*M254*1490000</f>
        <v>14643720</v>
      </c>
      <c r="P254" s="53">
        <v>2022</v>
      </c>
      <c r="Q254" s="129" t="s">
        <v>774</v>
      </c>
      <c r="R254" s="24" t="s">
        <v>341</v>
      </c>
    </row>
    <row r="255" spans="1:18" s="138" customFormat="1" ht="27" x14ac:dyDescent="0.25">
      <c r="A255" s="134"/>
      <c r="B255" s="43" t="s">
        <v>342</v>
      </c>
      <c r="C255" s="44"/>
      <c r="D255" s="54"/>
      <c r="E255" s="46"/>
      <c r="F255" s="46"/>
      <c r="G255" s="47"/>
      <c r="H255" s="48"/>
      <c r="I255" s="49"/>
      <c r="J255" s="50"/>
      <c r="K255" s="41"/>
      <c r="L255" s="40"/>
      <c r="M255" s="47">
        <f>SUM(M254:M254)</f>
        <v>7</v>
      </c>
      <c r="N255" s="40"/>
      <c r="O255" s="135">
        <f>SUM(O254:O254)</f>
        <v>14643720</v>
      </c>
      <c r="P255" s="136"/>
      <c r="Q255" s="140"/>
      <c r="R255" s="38"/>
    </row>
    <row r="256" spans="1:18" s="83" customFormat="1" ht="25.5" x14ac:dyDescent="0.25">
      <c r="A256" s="128">
        <v>87</v>
      </c>
      <c r="B256" s="17" t="s">
        <v>343</v>
      </c>
      <c r="C256" s="59">
        <v>31352</v>
      </c>
      <c r="D256" s="21" t="s">
        <v>344</v>
      </c>
      <c r="E256" s="20">
        <v>2.86</v>
      </c>
      <c r="F256" s="20"/>
      <c r="G256" s="19"/>
      <c r="H256" s="34"/>
      <c r="I256" s="22">
        <v>0.4</v>
      </c>
      <c r="J256" s="23">
        <f t="shared" si="14"/>
        <v>1.1439999999999999</v>
      </c>
      <c r="K256" s="29">
        <v>1</v>
      </c>
      <c r="L256" s="28">
        <f t="shared" si="15"/>
        <v>2.86</v>
      </c>
      <c r="M256" s="19">
        <v>6</v>
      </c>
      <c r="N256" s="28">
        <f t="shared" si="16"/>
        <v>1.716</v>
      </c>
      <c r="O256" s="64">
        <f>+N256*M256*1490000</f>
        <v>15341040</v>
      </c>
      <c r="P256" s="53">
        <v>2022</v>
      </c>
      <c r="Q256" s="129" t="s">
        <v>774</v>
      </c>
      <c r="R256" s="24"/>
    </row>
    <row r="257" spans="1:18" s="133" customFormat="1" ht="38.25" x14ac:dyDescent="0.25">
      <c r="A257" s="131"/>
      <c r="B257" s="30" t="s">
        <v>343</v>
      </c>
      <c r="C257" s="60">
        <v>31352</v>
      </c>
      <c r="D257" s="34" t="s">
        <v>344</v>
      </c>
      <c r="E257" s="33">
        <v>3.03</v>
      </c>
      <c r="F257" s="33"/>
      <c r="G257" s="32"/>
      <c r="H257" s="34"/>
      <c r="I257" s="35">
        <v>0.4</v>
      </c>
      <c r="J257" s="42">
        <f t="shared" si="14"/>
        <v>1.212</v>
      </c>
      <c r="K257" s="35">
        <v>1</v>
      </c>
      <c r="L257" s="34">
        <f t="shared" si="15"/>
        <v>3.03</v>
      </c>
      <c r="M257" s="32">
        <v>6</v>
      </c>
      <c r="N257" s="34">
        <f t="shared" si="16"/>
        <v>1.8179999999999998</v>
      </c>
      <c r="O257" s="63">
        <f>+N257*M257*1490000</f>
        <v>16252920</v>
      </c>
      <c r="P257" s="53">
        <v>2022</v>
      </c>
      <c r="Q257" s="129" t="s">
        <v>774</v>
      </c>
      <c r="R257" s="32" t="s">
        <v>38</v>
      </c>
    </row>
    <row r="258" spans="1:18" s="138" customFormat="1" ht="27" x14ac:dyDescent="0.25">
      <c r="A258" s="134"/>
      <c r="B258" s="43" t="s">
        <v>345</v>
      </c>
      <c r="C258" s="62"/>
      <c r="D258" s="45"/>
      <c r="E258" s="46"/>
      <c r="F258" s="46"/>
      <c r="G258" s="47"/>
      <c r="H258" s="48"/>
      <c r="I258" s="49"/>
      <c r="J258" s="50"/>
      <c r="K258" s="41"/>
      <c r="L258" s="40"/>
      <c r="M258" s="47">
        <f>SUM(M256:M257)</f>
        <v>12</v>
      </c>
      <c r="N258" s="40"/>
      <c r="O258" s="135">
        <f>SUM(O256:O257)</f>
        <v>31593960</v>
      </c>
      <c r="P258" s="136"/>
      <c r="Q258" s="140"/>
      <c r="R258" s="38"/>
    </row>
    <row r="259" spans="1:18" s="83" customFormat="1" ht="25.5" x14ac:dyDescent="0.25">
      <c r="A259" s="128">
        <v>88</v>
      </c>
      <c r="B259" s="17" t="s">
        <v>346</v>
      </c>
      <c r="C259" s="18">
        <v>32175</v>
      </c>
      <c r="D259" s="51" t="s">
        <v>24</v>
      </c>
      <c r="E259" s="20">
        <v>2.46</v>
      </c>
      <c r="F259" s="20"/>
      <c r="G259" s="19"/>
      <c r="H259" s="34"/>
      <c r="I259" s="22">
        <v>0.4</v>
      </c>
      <c r="J259" s="23">
        <f t="shared" si="14"/>
        <v>0.98399999999999999</v>
      </c>
      <c r="K259" s="29">
        <v>1</v>
      </c>
      <c r="L259" s="28">
        <f t="shared" si="15"/>
        <v>2.46</v>
      </c>
      <c r="M259" s="19">
        <v>3</v>
      </c>
      <c r="N259" s="28">
        <f t="shared" si="16"/>
        <v>1.476</v>
      </c>
      <c r="O259" s="64">
        <f>+N259*M259*1490000</f>
        <v>6597720</v>
      </c>
      <c r="P259" s="53">
        <v>2022</v>
      </c>
      <c r="Q259" s="129" t="s">
        <v>774</v>
      </c>
      <c r="R259" s="24"/>
    </row>
    <row r="260" spans="1:18" s="133" customFormat="1" ht="25.5" x14ac:dyDescent="0.25">
      <c r="A260" s="131"/>
      <c r="B260" s="30" t="s">
        <v>346</v>
      </c>
      <c r="C260" s="31">
        <v>32175</v>
      </c>
      <c r="D260" s="52" t="s">
        <v>24</v>
      </c>
      <c r="E260" s="33">
        <v>2.66</v>
      </c>
      <c r="F260" s="33"/>
      <c r="G260" s="32"/>
      <c r="H260" s="34"/>
      <c r="I260" s="35">
        <v>0.4</v>
      </c>
      <c r="J260" s="42">
        <f t="shared" si="14"/>
        <v>1.0640000000000001</v>
      </c>
      <c r="K260" s="35">
        <v>1</v>
      </c>
      <c r="L260" s="34">
        <f t="shared" si="15"/>
        <v>2.66</v>
      </c>
      <c r="M260" s="32">
        <v>3</v>
      </c>
      <c r="N260" s="34">
        <f t="shared" si="16"/>
        <v>1.5960000000000001</v>
      </c>
      <c r="O260" s="63">
        <f>+N260*M260*1490000</f>
        <v>7134120</v>
      </c>
      <c r="P260" s="52">
        <v>2022</v>
      </c>
      <c r="Q260" s="129" t="s">
        <v>774</v>
      </c>
      <c r="R260" s="32" t="s">
        <v>50</v>
      </c>
    </row>
    <row r="261" spans="1:18" s="133" customFormat="1" ht="38.25" x14ac:dyDescent="0.25">
      <c r="A261" s="131"/>
      <c r="B261" s="30" t="s">
        <v>346</v>
      </c>
      <c r="C261" s="31">
        <v>32175</v>
      </c>
      <c r="D261" s="52" t="s">
        <v>24</v>
      </c>
      <c r="E261" s="33">
        <v>2.72</v>
      </c>
      <c r="F261" s="33"/>
      <c r="G261" s="32"/>
      <c r="H261" s="34"/>
      <c r="I261" s="35">
        <v>0.4</v>
      </c>
      <c r="J261" s="42">
        <f t="shared" si="14"/>
        <v>1.0880000000000001</v>
      </c>
      <c r="K261" s="35">
        <v>1</v>
      </c>
      <c r="L261" s="34">
        <f t="shared" si="15"/>
        <v>2.72</v>
      </c>
      <c r="M261" s="32">
        <v>6</v>
      </c>
      <c r="N261" s="34">
        <f t="shared" si="16"/>
        <v>1.6320000000000001</v>
      </c>
      <c r="O261" s="63">
        <f>+N261*M261*1490000</f>
        <v>14590080.000000002</v>
      </c>
      <c r="P261" s="52">
        <v>2022</v>
      </c>
      <c r="Q261" s="129" t="s">
        <v>774</v>
      </c>
      <c r="R261" s="32" t="s">
        <v>38</v>
      </c>
    </row>
    <row r="262" spans="1:18" s="138" customFormat="1" ht="27" x14ac:dyDescent="0.25">
      <c r="A262" s="134"/>
      <c r="B262" s="43" t="s">
        <v>347</v>
      </c>
      <c r="C262" s="44"/>
      <c r="D262" s="54"/>
      <c r="E262" s="46"/>
      <c r="F262" s="46"/>
      <c r="G262" s="47"/>
      <c r="H262" s="48"/>
      <c r="I262" s="49"/>
      <c r="J262" s="50"/>
      <c r="K262" s="41"/>
      <c r="L262" s="40"/>
      <c r="M262" s="47">
        <f>SUM(M259:M261)</f>
        <v>12</v>
      </c>
      <c r="N262" s="40"/>
      <c r="O262" s="135">
        <f>SUM(O259:O261)</f>
        <v>28321920</v>
      </c>
      <c r="P262" s="136"/>
      <c r="Q262" s="140"/>
      <c r="R262" s="38"/>
    </row>
    <row r="263" spans="1:18" s="83" customFormat="1" ht="25.5" x14ac:dyDescent="0.25">
      <c r="A263" s="128">
        <v>89</v>
      </c>
      <c r="B263" s="17" t="s">
        <v>348</v>
      </c>
      <c r="C263" s="18">
        <v>25430</v>
      </c>
      <c r="D263" s="51" t="s">
        <v>24</v>
      </c>
      <c r="E263" s="20">
        <v>4.0599999999999996</v>
      </c>
      <c r="F263" s="20"/>
      <c r="G263" s="22">
        <v>0.1</v>
      </c>
      <c r="H263" s="21">
        <f>G263*E263</f>
        <v>0.40599999999999997</v>
      </c>
      <c r="I263" s="22">
        <v>0.4</v>
      </c>
      <c r="J263" s="23">
        <f t="shared" si="14"/>
        <v>1.7863999999999998</v>
      </c>
      <c r="K263" s="29">
        <v>1</v>
      </c>
      <c r="L263" s="28">
        <f t="shared" si="15"/>
        <v>4.4659999999999993</v>
      </c>
      <c r="M263" s="19">
        <v>5</v>
      </c>
      <c r="N263" s="28">
        <f t="shared" si="16"/>
        <v>2.6795999999999998</v>
      </c>
      <c r="O263" s="64">
        <f>+N263*M263*1490000</f>
        <v>19963020</v>
      </c>
      <c r="P263" s="53">
        <v>2022</v>
      </c>
      <c r="Q263" s="129" t="s">
        <v>774</v>
      </c>
      <c r="R263" s="24"/>
    </row>
    <row r="264" spans="1:18" s="133" customFormat="1" ht="25.5" x14ac:dyDescent="0.25">
      <c r="A264" s="131"/>
      <c r="B264" s="30" t="s">
        <v>348</v>
      </c>
      <c r="C264" s="31">
        <v>25430</v>
      </c>
      <c r="D264" s="52" t="s">
        <v>24</v>
      </c>
      <c r="E264" s="33">
        <v>4.0599999999999996</v>
      </c>
      <c r="F264" s="33"/>
      <c r="G264" s="35">
        <v>0.11</v>
      </c>
      <c r="H264" s="34">
        <f>G264*E264</f>
        <v>0.44659999999999994</v>
      </c>
      <c r="I264" s="35">
        <v>0.4</v>
      </c>
      <c r="J264" s="42">
        <f t="shared" si="14"/>
        <v>1.80264</v>
      </c>
      <c r="K264" s="35">
        <v>1</v>
      </c>
      <c r="L264" s="34">
        <f t="shared" si="15"/>
        <v>4.5065999999999997</v>
      </c>
      <c r="M264" s="32">
        <v>7</v>
      </c>
      <c r="N264" s="34">
        <f t="shared" si="16"/>
        <v>2.7039599999999995</v>
      </c>
      <c r="O264" s="63">
        <f>+N264*M264*1490000</f>
        <v>28202302.799999997</v>
      </c>
      <c r="P264" s="52">
        <v>2022</v>
      </c>
      <c r="Q264" s="129" t="s">
        <v>774</v>
      </c>
      <c r="R264" s="32" t="s">
        <v>50</v>
      </c>
    </row>
    <row r="265" spans="1:18" s="138" customFormat="1" ht="27" x14ac:dyDescent="0.25">
      <c r="A265" s="134"/>
      <c r="B265" s="43" t="s">
        <v>351</v>
      </c>
      <c r="C265" s="44"/>
      <c r="D265" s="54"/>
      <c r="E265" s="46"/>
      <c r="F265" s="46"/>
      <c r="G265" s="49"/>
      <c r="H265" s="45"/>
      <c r="I265" s="49"/>
      <c r="J265" s="50"/>
      <c r="K265" s="41"/>
      <c r="L265" s="40"/>
      <c r="M265" s="47">
        <f>SUM(M263:M264)</f>
        <v>12</v>
      </c>
      <c r="N265" s="40"/>
      <c r="O265" s="135">
        <f>SUM(O263:O264)</f>
        <v>48165322.799999997</v>
      </c>
      <c r="P265" s="136"/>
      <c r="Q265" s="140"/>
      <c r="R265" s="38"/>
    </row>
    <row r="266" spans="1:18" s="133" customFormat="1" ht="38.25" x14ac:dyDescent="0.25">
      <c r="A266" s="131">
        <v>90</v>
      </c>
      <c r="B266" s="30" t="s">
        <v>352</v>
      </c>
      <c r="C266" s="55">
        <v>34214</v>
      </c>
      <c r="D266" s="32" t="s">
        <v>24</v>
      </c>
      <c r="E266" s="33">
        <v>2.2599999999999998</v>
      </c>
      <c r="F266" s="33"/>
      <c r="G266" s="32"/>
      <c r="H266" s="34"/>
      <c r="I266" s="35">
        <v>0.4</v>
      </c>
      <c r="J266" s="42">
        <f t="shared" si="14"/>
        <v>0.90399999999999991</v>
      </c>
      <c r="K266" s="35">
        <v>1</v>
      </c>
      <c r="L266" s="34">
        <f t="shared" si="15"/>
        <v>2.2599999999999998</v>
      </c>
      <c r="M266" s="32">
        <v>6</v>
      </c>
      <c r="N266" s="34">
        <f t="shared" si="16"/>
        <v>1.3559999999999999</v>
      </c>
      <c r="O266" s="63">
        <f>+N266*M266*1490000</f>
        <v>12122639.999999998</v>
      </c>
      <c r="P266" s="52">
        <v>2022</v>
      </c>
      <c r="Q266" s="129" t="s">
        <v>774</v>
      </c>
      <c r="R266" s="32" t="s">
        <v>353</v>
      </c>
    </row>
    <row r="267" spans="1:18" s="138" customFormat="1" ht="27" x14ac:dyDescent="0.25">
      <c r="A267" s="134"/>
      <c r="B267" s="43" t="s">
        <v>354</v>
      </c>
      <c r="C267" s="57"/>
      <c r="D267" s="47"/>
      <c r="E267" s="46"/>
      <c r="F267" s="46"/>
      <c r="G267" s="47"/>
      <c r="H267" s="45"/>
      <c r="I267" s="49"/>
      <c r="J267" s="50"/>
      <c r="K267" s="41"/>
      <c r="L267" s="40"/>
      <c r="M267" s="47">
        <f>SUM(M266:M266)</f>
        <v>6</v>
      </c>
      <c r="N267" s="40"/>
      <c r="O267" s="135">
        <f>SUM(O266:O266)</f>
        <v>12122639.999999998</v>
      </c>
      <c r="P267" s="136"/>
      <c r="Q267" s="140"/>
      <c r="R267" s="38"/>
    </row>
    <row r="268" spans="1:18" s="83" customFormat="1" ht="25.5" x14ac:dyDescent="0.25">
      <c r="A268" s="128">
        <v>91</v>
      </c>
      <c r="B268" s="17" t="s">
        <v>355</v>
      </c>
      <c r="C268" s="58">
        <v>34252</v>
      </c>
      <c r="D268" s="19" t="s">
        <v>102</v>
      </c>
      <c r="E268" s="20">
        <v>2.34</v>
      </c>
      <c r="F268" s="20"/>
      <c r="G268" s="19"/>
      <c r="H268" s="21"/>
      <c r="I268" s="22">
        <v>0.4</v>
      </c>
      <c r="J268" s="23">
        <f t="shared" si="14"/>
        <v>0.93599999999999994</v>
      </c>
      <c r="K268" s="29">
        <v>1</v>
      </c>
      <c r="L268" s="28">
        <f t="shared" si="15"/>
        <v>2.34</v>
      </c>
      <c r="M268" s="19">
        <v>1</v>
      </c>
      <c r="N268" s="28">
        <f t="shared" si="16"/>
        <v>1.4039999999999999</v>
      </c>
      <c r="O268" s="64">
        <f>+N268*M268*1490000</f>
        <v>2091959.9999999998</v>
      </c>
      <c r="P268" s="53">
        <v>2022</v>
      </c>
      <c r="Q268" s="129" t="s">
        <v>772</v>
      </c>
      <c r="R268" s="24"/>
    </row>
    <row r="269" spans="1:18" s="133" customFormat="1" ht="51" x14ac:dyDescent="0.25">
      <c r="A269" s="131"/>
      <c r="B269" s="30" t="s">
        <v>355</v>
      </c>
      <c r="C269" s="55">
        <v>34252</v>
      </c>
      <c r="D269" s="32" t="s">
        <v>102</v>
      </c>
      <c r="E269" s="33">
        <v>2.67</v>
      </c>
      <c r="F269" s="33"/>
      <c r="G269" s="32"/>
      <c r="H269" s="34"/>
      <c r="I269" s="35">
        <v>0.4</v>
      </c>
      <c r="J269" s="42">
        <f t="shared" si="14"/>
        <v>1.0680000000000001</v>
      </c>
      <c r="K269" s="35">
        <v>1</v>
      </c>
      <c r="L269" s="34">
        <f t="shared" si="15"/>
        <v>2.67</v>
      </c>
      <c r="M269" s="32">
        <v>9</v>
      </c>
      <c r="N269" s="34">
        <f t="shared" si="16"/>
        <v>1.6019999999999999</v>
      </c>
      <c r="O269" s="63">
        <f>+N269*M269*1490000</f>
        <v>21482820</v>
      </c>
      <c r="P269" s="52">
        <v>2022</v>
      </c>
      <c r="Q269" s="129" t="s">
        <v>772</v>
      </c>
      <c r="R269" s="32" t="s">
        <v>356</v>
      </c>
    </row>
    <row r="270" spans="1:18" s="138" customFormat="1" ht="27" x14ac:dyDescent="0.25">
      <c r="A270" s="134"/>
      <c r="B270" s="43" t="s">
        <v>357</v>
      </c>
      <c r="C270" s="57"/>
      <c r="D270" s="47"/>
      <c r="E270" s="46"/>
      <c r="F270" s="46"/>
      <c r="G270" s="47"/>
      <c r="H270" s="45"/>
      <c r="I270" s="49"/>
      <c r="J270" s="50"/>
      <c r="K270" s="41"/>
      <c r="L270" s="40"/>
      <c r="M270" s="47">
        <f>SUM(M268:M269)</f>
        <v>10</v>
      </c>
      <c r="N270" s="40"/>
      <c r="O270" s="135">
        <f>SUM(O268:O269)</f>
        <v>23574780</v>
      </c>
      <c r="P270" s="136"/>
      <c r="Q270" s="140"/>
      <c r="R270" s="38"/>
    </row>
    <row r="271" spans="1:18" s="83" customFormat="1" ht="25.5" x14ac:dyDescent="0.25">
      <c r="A271" s="128">
        <v>92</v>
      </c>
      <c r="B271" s="17" t="s">
        <v>358</v>
      </c>
      <c r="C271" s="58">
        <v>34171</v>
      </c>
      <c r="D271" s="19" t="s">
        <v>102</v>
      </c>
      <c r="E271" s="20">
        <v>2.34</v>
      </c>
      <c r="F271" s="20"/>
      <c r="G271" s="19"/>
      <c r="H271" s="21"/>
      <c r="I271" s="22">
        <v>0.4</v>
      </c>
      <c r="J271" s="23">
        <f t="shared" si="14"/>
        <v>0.93599999999999994</v>
      </c>
      <c r="K271" s="29">
        <v>1</v>
      </c>
      <c r="L271" s="28">
        <f t="shared" si="15"/>
        <v>2.34</v>
      </c>
      <c r="M271" s="19">
        <v>1</v>
      </c>
      <c r="N271" s="28">
        <f t="shared" si="16"/>
        <v>1.4039999999999999</v>
      </c>
      <c r="O271" s="64">
        <f>+N271*M271*1490000</f>
        <v>2091959.9999999998</v>
      </c>
      <c r="P271" s="53">
        <v>2022</v>
      </c>
      <c r="Q271" s="129" t="s">
        <v>772</v>
      </c>
      <c r="R271" s="24"/>
    </row>
    <row r="272" spans="1:18" s="133" customFormat="1" ht="25.5" x14ac:dyDescent="0.25">
      <c r="A272" s="131"/>
      <c r="B272" s="30" t="s">
        <v>358</v>
      </c>
      <c r="C272" s="55">
        <v>34171</v>
      </c>
      <c r="D272" s="32" t="s">
        <v>102</v>
      </c>
      <c r="E272" s="33">
        <v>2.67</v>
      </c>
      <c r="F272" s="33"/>
      <c r="G272" s="32"/>
      <c r="H272" s="34"/>
      <c r="I272" s="35">
        <v>0.4</v>
      </c>
      <c r="J272" s="42">
        <f t="shared" si="14"/>
        <v>1.0680000000000001</v>
      </c>
      <c r="K272" s="35">
        <v>1</v>
      </c>
      <c r="L272" s="34">
        <f t="shared" si="15"/>
        <v>2.67</v>
      </c>
      <c r="M272" s="32">
        <v>11</v>
      </c>
      <c r="N272" s="34">
        <f t="shared" si="16"/>
        <v>1.6019999999999999</v>
      </c>
      <c r="O272" s="63">
        <f>+N272*M272*1490000</f>
        <v>26256780</v>
      </c>
      <c r="P272" s="53">
        <v>2022</v>
      </c>
      <c r="Q272" s="129" t="s">
        <v>772</v>
      </c>
      <c r="R272" s="32" t="s">
        <v>50</v>
      </c>
    </row>
    <row r="273" spans="1:18" s="138" customFormat="1" ht="27" x14ac:dyDescent="0.25">
      <c r="A273" s="134"/>
      <c r="B273" s="43" t="s">
        <v>359</v>
      </c>
      <c r="C273" s="57"/>
      <c r="D273" s="47"/>
      <c r="E273" s="46"/>
      <c r="F273" s="46"/>
      <c r="G273" s="47"/>
      <c r="H273" s="45"/>
      <c r="I273" s="49"/>
      <c r="J273" s="50"/>
      <c r="K273" s="41"/>
      <c r="L273" s="40"/>
      <c r="M273" s="47">
        <f>SUM(M271:M272)</f>
        <v>12</v>
      </c>
      <c r="N273" s="40"/>
      <c r="O273" s="135">
        <f>SUM(O271:O272)</f>
        <v>28348740</v>
      </c>
      <c r="P273" s="136"/>
      <c r="Q273" s="140"/>
      <c r="R273" s="38"/>
    </row>
    <row r="274" spans="1:18" s="133" customFormat="1" ht="38.25" x14ac:dyDescent="0.25">
      <c r="A274" s="131">
        <v>93</v>
      </c>
      <c r="B274" s="30" t="s">
        <v>360</v>
      </c>
      <c r="C274" s="55">
        <v>34572</v>
      </c>
      <c r="D274" s="32" t="s">
        <v>102</v>
      </c>
      <c r="E274" s="33">
        <f>2.34*85%</f>
        <v>1.9889999999999999</v>
      </c>
      <c r="F274" s="33"/>
      <c r="G274" s="32"/>
      <c r="H274" s="34"/>
      <c r="I274" s="35">
        <v>0.4</v>
      </c>
      <c r="J274" s="42">
        <f t="shared" si="14"/>
        <v>0.79559999999999997</v>
      </c>
      <c r="K274" s="35">
        <v>1</v>
      </c>
      <c r="L274" s="34">
        <f t="shared" si="15"/>
        <v>1.9889999999999999</v>
      </c>
      <c r="M274" s="32">
        <v>2</v>
      </c>
      <c r="N274" s="34">
        <f t="shared" si="16"/>
        <v>1.1934</v>
      </c>
      <c r="O274" s="63">
        <f>+N274*M274*1490000</f>
        <v>3556332</v>
      </c>
      <c r="P274" s="52">
        <v>2022</v>
      </c>
      <c r="Q274" s="129" t="s">
        <v>772</v>
      </c>
      <c r="R274" s="32" t="s">
        <v>361</v>
      </c>
    </row>
    <row r="275" spans="1:18" s="143" customFormat="1" ht="27" x14ac:dyDescent="0.25">
      <c r="A275" s="142"/>
      <c r="B275" s="43" t="s">
        <v>362</v>
      </c>
      <c r="C275" s="57"/>
      <c r="D275" s="47"/>
      <c r="E275" s="46"/>
      <c r="F275" s="46"/>
      <c r="G275" s="47"/>
      <c r="H275" s="45"/>
      <c r="I275" s="49"/>
      <c r="J275" s="50"/>
      <c r="K275" s="49"/>
      <c r="L275" s="45"/>
      <c r="M275" s="47"/>
      <c r="N275" s="45"/>
      <c r="O275" s="65">
        <f>SUM(O274:O274)</f>
        <v>3556332</v>
      </c>
      <c r="P275" s="54"/>
      <c r="Q275" s="140"/>
      <c r="R275" s="47"/>
    </row>
    <row r="276" spans="1:18" s="133" customFormat="1" ht="38.25" x14ac:dyDescent="0.25">
      <c r="A276" s="131">
        <v>94</v>
      </c>
      <c r="B276" s="30" t="s">
        <v>363</v>
      </c>
      <c r="C276" s="55">
        <v>34831</v>
      </c>
      <c r="D276" s="32" t="s">
        <v>24</v>
      </c>
      <c r="E276" s="33">
        <f>2.1*85%</f>
        <v>1.7849999999999999</v>
      </c>
      <c r="F276" s="33"/>
      <c r="G276" s="32"/>
      <c r="H276" s="34"/>
      <c r="I276" s="35">
        <v>0.4</v>
      </c>
      <c r="J276" s="42">
        <f t="shared" si="14"/>
        <v>0.71399999999999997</v>
      </c>
      <c r="K276" s="35">
        <v>1</v>
      </c>
      <c r="L276" s="34">
        <f t="shared" si="15"/>
        <v>1.7849999999999999</v>
      </c>
      <c r="M276" s="32">
        <v>2</v>
      </c>
      <c r="N276" s="34">
        <f t="shared" si="16"/>
        <v>1.071</v>
      </c>
      <c r="O276" s="63">
        <f>+N276*M276*1490000</f>
        <v>3191580</v>
      </c>
      <c r="P276" s="52">
        <v>2022</v>
      </c>
      <c r="Q276" s="129" t="s">
        <v>772</v>
      </c>
      <c r="R276" s="32" t="s">
        <v>364</v>
      </c>
    </row>
    <row r="277" spans="1:18" s="143" customFormat="1" ht="27" x14ac:dyDescent="0.25">
      <c r="A277" s="142"/>
      <c r="B277" s="43" t="s">
        <v>365</v>
      </c>
      <c r="C277" s="57"/>
      <c r="D277" s="47"/>
      <c r="E277" s="46"/>
      <c r="F277" s="46"/>
      <c r="G277" s="47"/>
      <c r="H277" s="45"/>
      <c r="I277" s="49"/>
      <c r="J277" s="50"/>
      <c r="K277" s="49"/>
      <c r="L277" s="45"/>
      <c r="M277" s="47"/>
      <c r="N277" s="45"/>
      <c r="O277" s="65">
        <f>SUM(O276:O276)</f>
        <v>3191580</v>
      </c>
      <c r="P277" s="54"/>
      <c r="Q277" s="140"/>
      <c r="R277" s="47"/>
    </row>
    <row r="278" spans="1:18" s="133" customFormat="1" ht="51" x14ac:dyDescent="0.25">
      <c r="A278" s="131">
        <v>95</v>
      </c>
      <c r="B278" s="30" t="s">
        <v>366</v>
      </c>
      <c r="C278" s="31">
        <v>29816</v>
      </c>
      <c r="D278" s="52" t="s">
        <v>24</v>
      </c>
      <c r="E278" s="33">
        <v>3.34</v>
      </c>
      <c r="F278" s="33"/>
      <c r="G278" s="32"/>
      <c r="H278" s="34"/>
      <c r="I278" s="35">
        <v>0.4</v>
      </c>
      <c r="J278" s="42">
        <f t="shared" si="14"/>
        <v>1.3360000000000001</v>
      </c>
      <c r="K278" s="35">
        <v>1</v>
      </c>
      <c r="L278" s="34">
        <f t="shared" si="15"/>
        <v>3.34</v>
      </c>
      <c r="M278" s="32">
        <v>6</v>
      </c>
      <c r="N278" s="34">
        <f t="shared" si="16"/>
        <v>2.0039999999999996</v>
      </c>
      <c r="O278" s="63">
        <f>+N278*M278*1490000</f>
        <v>17915759.999999996</v>
      </c>
      <c r="P278" s="52">
        <v>2022</v>
      </c>
      <c r="Q278" s="129" t="s">
        <v>772</v>
      </c>
      <c r="R278" s="32" t="s">
        <v>367</v>
      </c>
    </row>
    <row r="279" spans="1:18" s="138" customFormat="1" ht="40.5" x14ac:dyDescent="0.25">
      <c r="A279" s="134"/>
      <c r="B279" s="43" t="s">
        <v>368</v>
      </c>
      <c r="C279" s="44"/>
      <c r="D279" s="54"/>
      <c r="E279" s="46"/>
      <c r="F279" s="46"/>
      <c r="G279" s="47"/>
      <c r="H279" s="45"/>
      <c r="I279" s="49"/>
      <c r="J279" s="50"/>
      <c r="K279" s="41"/>
      <c r="L279" s="40"/>
      <c r="M279" s="47">
        <f>SUM(M278:M278)</f>
        <v>6</v>
      </c>
      <c r="N279" s="40"/>
      <c r="O279" s="135">
        <f>SUM(O278:O278)</f>
        <v>17915759.999999996</v>
      </c>
      <c r="P279" s="136"/>
      <c r="Q279" s="140"/>
      <c r="R279" s="38"/>
    </row>
    <row r="280" spans="1:18" s="83" customFormat="1" ht="25.5" x14ac:dyDescent="0.25">
      <c r="A280" s="128">
        <v>96</v>
      </c>
      <c r="B280" s="17" t="s">
        <v>369</v>
      </c>
      <c r="C280" s="18">
        <v>29110</v>
      </c>
      <c r="D280" s="51" t="s">
        <v>24</v>
      </c>
      <c r="E280" s="20">
        <v>3.46</v>
      </c>
      <c r="F280" s="20"/>
      <c r="G280" s="19"/>
      <c r="H280" s="21"/>
      <c r="I280" s="22">
        <v>0.5</v>
      </c>
      <c r="J280" s="23">
        <f t="shared" si="14"/>
        <v>1.73</v>
      </c>
      <c r="K280" s="29">
        <v>1</v>
      </c>
      <c r="L280" s="28">
        <f t="shared" si="15"/>
        <v>3.46</v>
      </c>
      <c r="M280" s="19">
        <v>6</v>
      </c>
      <c r="N280" s="28">
        <f t="shared" si="16"/>
        <v>1.73</v>
      </c>
      <c r="O280" s="64">
        <f>+N280*M280*1490000</f>
        <v>15466199.999999998</v>
      </c>
      <c r="P280" s="53">
        <v>2022</v>
      </c>
      <c r="Q280" s="129" t="s">
        <v>772</v>
      </c>
      <c r="R280" s="24"/>
    </row>
    <row r="281" spans="1:18" s="133" customFormat="1" ht="38.25" x14ac:dyDescent="0.25">
      <c r="A281" s="131"/>
      <c r="B281" s="30" t="s">
        <v>369</v>
      </c>
      <c r="C281" s="31">
        <v>29110</v>
      </c>
      <c r="D281" s="52" t="s">
        <v>24</v>
      </c>
      <c r="E281" s="33">
        <v>3.65</v>
      </c>
      <c r="F281" s="33"/>
      <c r="G281" s="32"/>
      <c r="H281" s="34"/>
      <c r="I281" s="35">
        <v>0.5</v>
      </c>
      <c r="J281" s="42">
        <f t="shared" si="14"/>
        <v>1.825</v>
      </c>
      <c r="K281" s="35">
        <v>1</v>
      </c>
      <c r="L281" s="34">
        <f t="shared" si="15"/>
        <v>3.65</v>
      </c>
      <c r="M281" s="32">
        <v>6</v>
      </c>
      <c r="N281" s="34">
        <f t="shared" si="16"/>
        <v>1.825</v>
      </c>
      <c r="O281" s="63">
        <f>+N281*M281*1490000</f>
        <v>16315499.999999998</v>
      </c>
      <c r="P281" s="52">
        <v>2022</v>
      </c>
      <c r="Q281" s="129" t="s">
        <v>772</v>
      </c>
      <c r="R281" s="32" t="s">
        <v>38</v>
      </c>
    </row>
    <row r="282" spans="1:18" s="138" customFormat="1" ht="27" x14ac:dyDescent="0.25">
      <c r="A282" s="134"/>
      <c r="B282" s="43" t="s">
        <v>370</v>
      </c>
      <c r="C282" s="44"/>
      <c r="D282" s="54"/>
      <c r="E282" s="46"/>
      <c r="F282" s="46"/>
      <c r="G282" s="47"/>
      <c r="H282" s="45"/>
      <c r="I282" s="49"/>
      <c r="J282" s="50"/>
      <c r="K282" s="41"/>
      <c r="L282" s="40"/>
      <c r="M282" s="47">
        <f>SUM(M280:M281)</f>
        <v>12</v>
      </c>
      <c r="N282" s="40"/>
      <c r="O282" s="135">
        <f>SUM(O280:O281)</f>
        <v>31781699.999999996</v>
      </c>
      <c r="P282" s="136"/>
      <c r="Q282" s="140"/>
      <c r="R282" s="38"/>
    </row>
    <row r="283" spans="1:18" s="83" customFormat="1" ht="25.5" x14ac:dyDescent="0.25">
      <c r="A283" s="128">
        <v>97</v>
      </c>
      <c r="B283" s="17" t="s">
        <v>371</v>
      </c>
      <c r="C283" s="18">
        <v>32400</v>
      </c>
      <c r="D283" s="19" t="s">
        <v>64</v>
      </c>
      <c r="E283" s="20">
        <v>3.06</v>
      </c>
      <c r="F283" s="20"/>
      <c r="G283" s="19"/>
      <c r="H283" s="21"/>
      <c r="I283" s="22">
        <v>0.4</v>
      </c>
      <c r="J283" s="23">
        <f t="shared" si="14"/>
        <v>1.2240000000000002</v>
      </c>
      <c r="K283" s="29">
        <v>1</v>
      </c>
      <c r="L283" s="28">
        <f t="shared" si="15"/>
        <v>3.06</v>
      </c>
      <c r="M283" s="19">
        <v>4</v>
      </c>
      <c r="N283" s="28">
        <f t="shared" si="16"/>
        <v>1.8359999999999999</v>
      </c>
      <c r="O283" s="64">
        <f>+N283*M283*1490000</f>
        <v>10942560</v>
      </c>
      <c r="P283" s="53">
        <v>2022</v>
      </c>
      <c r="Q283" s="129" t="s">
        <v>772</v>
      </c>
      <c r="R283" s="24" t="s">
        <v>301</v>
      </c>
    </row>
    <row r="284" spans="1:18" s="133" customFormat="1" ht="51" x14ac:dyDescent="0.25">
      <c r="A284" s="131"/>
      <c r="B284" s="30" t="s">
        <v>371</v>
      </c>
      <c r="C284" s="31">
        <v>32400</v>
      </c>
      <c r="D284" s="32" t="s">
        <v>64</v>
      </c>
      <c r="E284" s="33">
        <v>3.33</v>
      </c>
      <c r="F284" s="33"/>
      <c r="G284" s="32"/>
      <c r="H284" s="34"/>
      <c r="I284" s="35">
        <v>0.4</v>
      </c>
      <c r="J284" s="42">
        <f t="shared" si="14"/>
        <v>1.3320000000000001</v>
      </c>
      <c r="K284" s="35">
        <v>1</v>
      </c>
      <c r="L284" s="34">
        <f t="shared" si="15"/>
        <v>3.33</v>
      </c>
      <c r="M284" s="32">
        <v>1</v>
      </c>
      <c r="N284" s="34">
        <f t="shared" si="16"/>
        <v>1.998</v>
      </c>
      <c r="O284" s="63">
        <f>+N284*M284*1490000</f>
        <v>2977020</v>
      </c>
      <c r="P284" s="52">
        <v>2022</v>
      </c>
      <c r="Q284" s="129" t="s">
        <v>772</v>
      </c>
      <c r="R284" s="32" t="s">
        <v>372</v>
      </c>
    </row>
    <row r="285" spans="1:18" s="133" customFormat="1" ht="25.5" x14ac:dyDescent="0.25">
      <c r="A285" s="131"/>
      <c r="B285" s="30" t="s">
        <v>371</v>
      </c>
      <c r="C285" s="31">
        <v>32400</v>
      </c>
      <c r="D285" s="32" t="s">
        <v>64</v>
      </c>
      <c r="E285" s="33">
        <v>3.33</v>
      </c>
      <c r="F285" s="33">
        <v>0.4</v>
      </c>
      <c r="G285" s="32"/>
      <c r="H285" s="34"/>
      <c r="I285" s="35">
        <v>0.4</v>
      </c>
      <c r="J285" s="42">
        <f t="shared" si="14"/>
        <v>1.492</v>
      </c>
      <c r="K285" s="35">
        <v>1</v>
      </c>
      <c r="L285" s="34">
        <f t="shared" si="15"/>
        <v>3.73</v>
      </c>
      <c r="M285" s="32">
        <v>7</v>
      </c>
      <c r="N285" s="34">
        <f t="shared" si="16"/>
        <v>2.238</v>
      </c>
      <c r="O285" s="63">
        <f>+N285*M285*1490000</f>
        <v>23342340</v>
      </c>
      <c r="P285" s="52">
        <v>2022</v>
      </c>
      <c r="Q285" s="129" t="s">
        <v>772</v>
      </c>
      <c r="R285" s="32" t="s">
        <v>373</v>
      </c>
    </row>
    <row r="286" spans="1:18" s="138" customFormat="1" ht="27" x14ac:dyDescent="0.25">
      <c r="A286" s="134"/>
      <c r="B286" s="43" t="s">
        <v>374</v>
      </c>
      <c r="C286" s="44"/>
      <c r="D286" s="47"/>
      <c r="E286" s="46"/>
      <c r="F286" s="46"/>
      <c r="G286" s="47"/>
      <c r="H286" s="45"/>
      <c r="I286" s="49"/>
      <c r="J286" s="50"/>
      <c r="K286" s="41"/>
      <c r="L286" s="40"/>
      <c r="M286" s="47">
        <f>SUM(M283:M285)</f>
        <v>12</v>
      </c>
      <c r="N286" s="40"/>
      <c r="O286" s="135">
        <f>SUM(O283:O285)</f>
        <v>37261920</v>
      </c>
      <c r="P286" s="136"/>
      <c r="Q286" s="140"/>
      <c r="R286" s="38"/>
    </row>
    <row r="287" spans="1:18" s="83" customFormat="1" ht="25.5" x14ac:dyDescent="0.25">
      <c r="A287" s="128">
        <v>98</v>
      </c>
      <c r="B287" s="17" t="s">
        <v>375</v>
      </c>
      <c r="C287" s="18">
        <v>33070</v>
      </c>
      <c r="D287" s="19" t="s">
        <v>24</v>
      </c>
      <c r="E287" s="20">
        <v>2.06</v>
      </c>
      <c r="F287" s="20"/>
      <c r="G287" s="19"/>
      <c r="H287" s="21"/>
      <c r="I287" s="22">
        <v>0.4</v>
      </c>
      <c r="J287" s="23">
        <f t="shared" si="14"/>
        <v>0.82400000000000007</v>
      </c>
      <c r="K287" s="29">
        <v>1</v>
      </c>
      <c r="L287" s="28">
        <f t="shared" si="15"/>
        <v>2.06</v>
      </c>
      <c r="M287" s="19">
        <v>5</v>
      </c>
      <c r="N287" s="28">
        <f t="shared" si="16"/>
        <v>1.236</v>
      </c>
      <c r="O287" s="64">
        <f>+N287*M287*1490000</f>
        <v>9208200</v>
      </c>
      <c r="P287" s="53">
        <v>2022</v>
      </c>
      <c r="Q287" s="129" t="s">
        <v>772</v>
      </c>
      <c r="R287" s="24"/>
    </row>
    <row r="288" spans="1:18" s="133" customFormat="1" ht="25.5" x14ac:dyDescent="0.25">
      <c r="A288" s="131"/>
      <c r="B288" s="30" t="s">
        <v>375</v>
      </c>
      <c r="C288" s="31">
        <v>33070</v>
      </c>
      <c r="D288" s="32" t="s">
        <v>24</v>
      </c>
      <c r="E288" s="33">
        <v>2.2599999999999998</v>
      </c>
      <c r="F288" s="33"/>
      <c r="G288" s="32"/>
      <c r="H288" s="34"/>
      <c r="I288" s="35">
        <v>0.4</v>
      </c>
      <c r="J288" s="42">
        <f t="shared" si="14"/>
        <v>0.90399999999999991</v>
      </c>
      <c r="K288" s="35">
        <v>1</v>
      </c>
      <c r="L288" s="34">
        <f t="shared" si="15"/>
        <v>2.2599999999999998</v>
      </c>
      <c r="M288" s="32">
        <v>1</v>
      </c>
      <c r="N288" s="34">
        <f t="shared" si="16"/>
        <v>1.3559999999999999</v>
      </c>
      <c r="O288" s="63">
        <f>+N288*M288*1490000</f>
        <v>2020439.9999999998</v>
      </c>
      <c r="P288" s="53">
        <v>2022</v>
      </c>
      <c r="Q288" s="129" t="s">
        <v>772</v>
      </c>
      <c r="R288" s="32" t="s">
        <v>50</v>
      </c>
    </row>
    <row r="289" spans="1:18" s="133" customFormat="1" ht="38.25" x14ac:dyDescent="0.25">
      <c r="A289" s="131"/>
      <c r="B289" s="30" t="s">
        <v>375</v>
      </c>
      <c r="C289" s="31">
        <v>33070</v>
      </c>
      <c r="D289" s="32" t="s">
        <v>24</v>
      </c>
      <c r="E289" s="33">
        <v>2.41</v>
      </c>
      <c r="F289" s="33"/>
      <c r="G289" s="32"/>
      <c r="H289" s="34"/>
      <c r="I289" s="35">
        <v>0.4</v>
      </c>
      <c r="J289" s="42">
        <f t="shared" si="14"/>
        <v>0.96400000000000008</v>
      </c>
      <c r="K289" s="35">
        <v>1</v>
      </c>
      <c r="L289" s="34">
        <f t="shared" si="15"/>
        <v>2.41</v>
      </c>
      <c r="M289" s="32">
        <v>6</v>
      </c>
      <c r="N289" s="34">
        <f t="shared" si="16"/>
        <v>1.4460000000000002</v>
      </c>
      <c r="O289" s="63">
        <f>+N289*M289*1490000</f>
        <v>12927240.000000004</v>
      </c>
      <c r="P289" s="52">
        <v>2022</v>
      </c>
      <c r="Q289" s="129" t="s">
        <v>772</v>
      </c>
      <c r="R289" s="32" t="s">
        <v>38</v>
      </c>
    </row>
    <row r="290" spans="1:18" s="138" customFormat="1" ht="27" x14ac:dyDescent="0.25">
      <c r="A290" s="134"/>
      <c r="B290" s="43" t="s">
        <v>376</v>
      </c>
      <c r="C290" s="44"/>
      <c r="D290" s="47"/>
      <c r="E290" s="46"/>
      <c r="F290" s="46"/>
      <c r="G290" s="47"/>
      <c r="H290" s="45"/>
      <c r="I290" s="49"/>
      <c r="J290" s="50"/>
      <c r="K290" s="41"/>
      <c r="L290" s="40"/>
      <c r="M290" s="47">
        <f>SUM(M287:M289)</f>
        <v>12</v>
      </c>
      <c r="N290" s="40"/>
      <c r="O290" s="135">
        <f>SUM(O287:O289)</f>
        <v>24155880.000000004</v>
      </c>
      <c r="P290" s="136"/>
      <c r="Q290" s="140"/>
      <c r="R290" s="38"/>
    </row>
    <row r="291" spans="1:18" s="83" customFormat="1" ht="25.5" x14ac:dyDescent="0.25">
      <c r="A291" s="128">
        <v>99</v>
      </c>
      <c r="B291" s="17" t="s">
        <v>377</v>
      </c>
      <c r="C291" s="18">
        <v>30857</v>
      </c>
      <c r="D291" s="51" t="s">
        <v>24</v>
      </c>
      <c r="E291" s="20">
        <v>3.06</v>
      </c>
      <c r="F291" s="20"/>
      <c r="G291" s="19"/>
      <c r="H291" s="21"/>
      <c r="I291" s="22">
        <v>0.4</v>
      </c>
      <c r="J291" s="23">
        <f t="shared" si="14"/>
        <v>1.2240000000000002</v>
      </c>
      <c r="K291" s="29">
        <v>1</v>
      </c>
      <c r="L291" s="28">
        <f t="shared" si="15"/>
        <v>3.06</v>
      </c>
      <c r="M291" s="19">
        <v>6</v>
      </c>
      <c r="N291" s="28">
        <f t="shared" si="16"/>
        <v>1.8359999999999999</v>
      </c>
      <c r="O291" s="64">
        <f>+N291*M291*1490000</f>
        <v>16413839.999999998</v>
      </c>
      <c r="P291" s="53">
        <v>2022</v>
      </c>
      <c r="Q291" s="129" t="s">
        <v>772</v>
      </c>
      <c r="R291" s="24"/>
    </row>
    <row r="292" spans="1:18" s="133" customFormat="1" ht="38.25" x14ac:dyDescent="0.25">
      <c r="A292" s="131"/>
      <c r="B292" s="30" t="s">
        <v>377</v>
      </c>
      <c r="C292" s="31">
        <v>30857</v>
      </c>
      <c r="D292" s="52" t="s">
        <v>24</v>
      </c>
      <c r="E292" s="33">
        <v>3.34</v>
      </c>
      <c r="F292" s="33"/>
      <c r="G292" s="32"/>
      <c r="H292" s="34"/>
      <c r="I292" s="35">
        <v>0.4</v>
      </c>
      <c r="J292" s="42">
        <f t="shared" si="14"/>
        <v>1.3360000000000001</v>
      </c>
      <c r="K292" s="35">
        <v>1</v>
      </c>
      <c r="L292" s="34">
        <f t="shared" si="15"/>
        <v>3.34</v>
      </c>
      <c r="M292" s="32">
        <v>6</v>
      </c>
      <c r="N292" s="34">
        <f t="shared" si="16"/>
        <v>2.0039999999999996</v>
      </c>
      <c r="O292" s="63">
        <f>+N292*M292*1490000</f>
        <v>17915759.999999996</v>
      </c>
      <c r="P292" s="52">
        <v>2022</v>
      </c>
      <c r="Q292" s="129" t="s">
        <v>772</v>
      </c>
      <c r="R292" s="32" t="s">
        <v>38</v>
      </c>
    </row>
    <row r="293" spans="1:18" s="138" customFormat="1" ht="27" x14ac:dyDescent="0.25">
      <c r="A293" s="134"/>
      <c r="B293" s="43" t="s">
        <v>378</v>
      </c>
      <c r="C293" s="44"/>
      <c r="D293" s="54"/>
      <c r="E293" s="46"/>
      <c r="F293" s="46"/>
      <c r="G293" s="47"/>
      <c r="H293" s="45"/>
      <c r="I293" s="49"/>
      <c r="J293" s="50"/>
      <c r="K293" s="41"/>
      <c r="L293" s="40"/>
      <c r="M293" s="47">
        <f>SUM(M291:M292)</f>
        <v>12</v>
      </c>
      <c r="N293" s="40"/>
      <c r="O293" s="135">
        <f>SUM(O291:O292)</f>
        <v>34329599.999999993</v>
      </c>
      <c r="P293" s="136"/>
      <c r="Q293" s="140"/>
      <c r="R293" s="38"/>
    </row>
    <row r="294" spans="1:18" s="83" customFormat="1" ht="25.5" x14ac:dyDescent="0.25">
      <c r="A294" s="128">
        <v>100</v>
      </c>
      <c r="B294" s="17" t="s">
        <v>379</v>
      </c>
      <c r="C294" s="18">
        <v>32775</v>
      </c>
      <c r="D294" s="19" t="s">
        <v>24</v>
      </c>
      <c r="E294" s="20">
        <v>2.86</v>
      </c>
      <c r="F294" s="20"/>
      <c r="G294" s="19"/>
      <c r="H294" s="21"/>
      <c r="I294" s="22">
        <v>0.4</v>
      </c>
      <c r="J294" s="23">
        <f t="shared" si="14"/>
        <v>1.1439999999999999</v>
      </c>
      <c r="K294" s="29">
        <v>1</v>
      </c>
      <c r="L294" s="28">
        <f t="shared" si="15"/>
        <v>2.86</v>
      </c>
      <c r="M294" s="19">
        <v>3</v>
      </c>
      <c r="N294" s="28">
        <f t="shared" si="16"/>
        <v>1.716</v>
      </c>
      <c r="O294" s="64">
        <f>+N294*M294*1490000</f>
        <v>7670520</v>
      </c>
      <c r="P294" s="53">
        <v>2022</v>
      </c>
      <c r="Q294" s="129" t="s">
        <v>772</v>
      </c>
      <c r="R294" s="24"/>
    </row>
    <row r="295" spans="1:18" s="133" customFormat="1" ht="25.5" x14ac:dyDescent="0.25">
      <c r="A295" s="131"/>
      <c r="B295" s="30" t="s">
        <v>379</v>
      </c>
      <c r="C295" s="31">
        <v>32775</v>
      </c>
      <c r="D295" s="32" t="s">
        <v>24</v>
      </c>
      <c r="E295" s="33">
        <v>3.06</v>
      </c>
      <c r="F295" s="33"/>
      <c r="G295" s="32"/>
      <c r="H295" s="34"/>
      <c r="I295" s="35">
        <v>0.4</v>
      </c>
      <c r="J295" s="42">
        <f t="shared" si="14"/>
        <v>1.2240000000000002</v>
      </c>
      <c r="K295" s="35">
        <v>1</v>
      </c>
      <c r="L295" s="34">
        <f t="shared" si="15"/>
        <v>3.06</v>
      </c>
      <c r="M295" s="32">
        <v>3</v>
      </c>
      <c r="N295" s="34">
        <f t="shared" si="16"/>
        <v>1.8359999999999999</v>
      </c>
      <c r="O295" s="63">
        <f>+N295*M295*1490000</f>
        <v>8206919.9999999991</v>
      </c>
      <c r="P295" s="52">
        <v>2022</v>
      </c>
      <c r="Q295" s="129" t="s">
        <v>772</v>
      </c>
      <c r="R295" s="32" t="s">
        <v>50</v>
      </c>
    </row>
    <row r="296" spans="1:18" s="133" customFormat="1" ht="38.25" x14ac:dyDescent="0.25">
      <c r="A296" s="131"/>
      <c r="B296" s="30" t="s">
        <v>379</v>
      </c>
      <c r="C296" s="31">
        <v>32775</v>
      </c>
      <c r="D296" s="32" t="s">
        <v>24</v>
      </c>
      <c r="E296" s="33">
        <v>3.34</v>
      </c>
      <c r="F296" s="33"/>
      <c r="G296" s="32"/>
      <c r="H296" s="34"/>
      <c r="I296" s="35">
        <v>0.4</v>
      </c>
      <c r="J296" s="42">
        <f t="shared" si="14"/>
        <v>1.3360000000000001</v>
      </c>
      <c r="K296" s="35">
        <v>1</v>
      </c>
      <c r="L296" s="34">
        <f t="shared" si="15"/>
        <v>3.34</v>
      </c>
      <c r="M296" s="32">
        <v>6</v>
      </c>
      <c r="N296" s="34">
        <f t="shared" si="16"/>
        <v>2.0039999999999996</v>
      </c>
      <c r="O296" s="63">
        <f>+N296*M296*1490000</f>
        <v>17915759.999999996</v>
      </c>
      <c r="P296" s="52">
        <v>2022</v>
      </c>
      <c r="Q296" s="129" t="s">
        <v>772</v>
      </c>
      <c r="R296" s="32" t="s">
        <v>38</v>
      </c>
    </row>
    <row r="297" spans="1:18" s="138" customFormat="1" ht="27" x14ac:dyDescent="0.25">
      <c r="A297" s="134"/>
      <c r="B297" s="43" t="s">
        <v>380</v>
      </c>
      <c r="C297" s="44"/>
      <c r="D297" s="47"/>
      <c r="E297" s="46"/>
      <c r="F297" s="46"/>
      <c r="G297" s="47"/>
      <c r="H297" s="45"/>
      <c r="I297" s="49"/>
      <c r="J297" s="50"/>
      <c r="K297" s="41"/>
      <c r="L297" s="40"/>
      <c r="M297" s="47">
        <f>SUM(M294:M296)</f>
        <v>12</v>
      </c>
      <c r="N297" s="40"/>
      <c r="O297" s="135">
        <f>SUM(O294:O296)</f>
        <v>33793200</v>
      </c>
      <c r="P297" s="136"/>
      <c r="Q297" s="140"/>
      <c r="R297" s="38"/>
    </row>
    <row r="298" spans="1:18" s="83" customFormat="1" ht="25.5" x14ac:dyDescent="0.25">
      <c r="A298" s="128">
        <v>101</v>
      </c>
      <c r="B298" s="17" t="s">
        <v>381</v>
      </c>
      <c r="C298" s="18" t="s">
        <v>382</v>
      </c>
      <c r="D298" s="19" t="s">
        <v>24</v>
      </c>
      <c r="E298" s="20">
        <v>2.66</v>
      </c>
      <c r="F298" s="20"/>
      <c r="G298" s="19"/>
      <c r="H298" s="21"/>
      <c r="I298" s="22">
        <v>0.4</v>
      </c>
      <c r="J298" s="23">
        <f t="shared" si="14"/>
        <v>1.0640000000000001</v>
      </c>
      <c r="K298" s="29">
        <v>1</v>
      </c>
      <c r="L298" s="28">
        <f t="shared" si="15"/>
        <v>2.66</v>
      </c>
      <c r="M298" s="19">
        <v>3</v>
      </c>
      <c r="N298" s="28">
        <f t="shared" si="16"/>
        <v>1.5960000000000001</v>
      </c>
      <c r="O298" s="64">
        <f>+N298*M298*1490000</f>
        <v>7134120</v>
      </c>
      <c r="P298" s="53">
        <v>2022</v>
      </c>
      <c r="Q298" s="129" t="s">
        <v>772</v>
      </c>
      <c r="R298" s="24"/>
    </row>
    <row r="299" spans="1:18" s="133" customFormat="1" ht="25.5" x14ac:dyDescent="0.25">
      <c r="A299" s="131"/>
      <c r="B299" s="30" t="s">
        <v>381</v>
      </c>
      <c r="C299" s="31" t="s">
        <v>382</v>
      </c>
      <c r="D299" s="32" t="s">
        <v>24</v>
      </c>
      <c r="E299" s="33">
        <v>2.86</v>
      </c>
      <c r="F299" s="33"/>
      <c r="G299" s="32"/>
      <c r="H299" s="34"/>
      <c r="I299" s="35">
        <v>0.4</v>
      </c>
      <c r="J299" s="42">
        <f t="shared" si="14"/>
        <v>1.1439999999999999</v>
      </c>
      <c r="K299" s="35">
        <v>1</v>
      </c>
      <c r="L299" s="34">
        <f t="shared" si="15"/>
        <v>2.86</v>
      </c>
      <c r="M299" s="32">
        <v>3</v>
      </c>
      <c r="N299" s="34">
        <f t="shared" si="16"/>
        <v>1.716</v>
      </c>
      <c r="O299" s="63">
        <f>+N299*M299*1490000</f>
        <v>7670520</v>
      </c>
      <c r="P299" s="52">
        <v>2022</v>
      </c>
      <c r="Q299" s="129" t="s">
        <v>772</v>
      </c>
      <c r="R299" s="32" t="s">
        <v>50</v>
      </c>
    </row>
    <row r="300" spans="1:18" s="133" customFormat="1" ht="38.25" x14ac:dyDescent="0.25">
      <c r="A300" s="131"/>
      <c r="B300" s="30" t="s">
        <v>381</v>
      </c>
      <c r="C300" s="31" t="s">
        <v>382</v>
      </c>
      <c r="D300" s="32" t="s">
        <v>24</v>
      </c>
      <c r="E300" s="33">
        <v>3.03</v>
      </c>
      <c r="F300" s="33"/>
      <c r="G300" s="32"/>
      <c r="H300" s="34"/>
      <c r="I300" s="35">
        <v>0.4</v>
      </c>
      <c r="J300" s="42">
        <f t="shared" si="14"/>
        <v>1.212</v>
      </c>
      <c r="K300" s="35">
        <v>1</v>
      </c>
      <c r="L300" s="34">
        <f t="shared" si="15"/>
        <v>3.03</v>
      </c>
      <c r="M300" s="32">
        <v>6</v>
      </c>
      <c r="N300" s="34">
        <f t="shared" si="16"/>
        <v>1.8179999999999998</v>
      </c>
      <c r="O300" s="63">
        <f>+N300*M300*1490000</f>
        <v>16252920</v>
      </c>
      <c r="P300" s="52">
        <v>2022</v>
      </c>
      <c r="Q300" s="129" t="s">
        <v>772</v>
      </c>
      <c r="R300" s="32" t="s">
        <v>38</v>
      </c>
    </row>
    <row r="301" spans="1:18" s="138" customFormat="1" ht="27" x14ac:dyDescent="0.25">
      <c r="A301" s="134"/>
      <c r="B301" s="43" t="s">
        <v>383</v>
      </c>
      <c r="C301" s="44"/>
      <c r="D301" s="47"/>
      <c r="E301" s="46"/>
      <c r="F301" s="46"/>
      <c r="G301" s="47"/>
      <c r="H301" s="45"/>
      <c r="I301" s="49"/>
      <c r="J301" s="50"/>
      <c r="K301" s="41"/>
      <c r="L301" s="40"/>
      <c r="M301" s="47">
        <f>SUM(M298:M300)</f>
        <v>12</v>
      </c>
      <c r="N301" s="40"/>
      <c r="O301" s="135">
        <f>SUM(O298:O300)</f>
        <v>31057560</v>
      </c>
      <c r="P301" s="136"/>
      <c r="Q301" s="140"/>
      <c r="R301" s="38"/>
    </row>
    <row r="302" spans="1:18" s="83" customFormat="1" ht="25.5" x14ac:dyDescent="0.25">
      <c r="A302" s="128">
        <v>102</v>
      </c>
      <c r="B302" s="17" t="s">
        <v>384</v>
      </c>
      <c r="C302" s="18">
        <v>32258</v>
      </c>
      <c r="D302" s="19" t="s">
        <v>24</v>
      </c>
      <c r="E302" s="20">
        <v>2.66</v>
      </c>
      <c r="F302" s="20"/>
      <c r="G302" s="19"/>
      <c r="H302" s="21"/>
      <c r="I302" s="22">
        <v>0.4</v>
      </c>
      <c r="J302" s="23">
        <f t="shared" si="14"/>
        <v>1.0640000000000001</v>
      </c>
      <c r="K302" s="29">
        <v>1</v>
      </c>
      <c r="L302" s="28">
        <f t="shared" si="15"/>
        <v>2.66</v>
      </c>
      <c r="M302" s="19">
        <v>3</v>
      </c>
      <c r="N302" s="28">
        <f t="shared" si="16"/>
        <v>1.5960000000000001</v>
      </c>
      <c r="O302" s="64">
        <f>+N302*M302*1490000</f>
        <v>7134120</v>
      </c>
      <c r="P302" s="53">
        <v>2022</v>
      </c>
      <c r="Q302" s="129" t="s">
        <v>772</v>
      </c>
      <c r="R302" s="24"/>
    </row>
    <row r="303" spans="1:18" s="133" customFormat="1" ht="25.5" x14ac:dyDescent="0.25">
      <c r="A303" s="131"/>
      <c r="B303" s="30" t="s">
        <v>384</v>
      </c>
      <c r="C303" s="31">
        <v>32258</v>
      </c>
      <c r="D303" s="32" t="s">
        <v>24</v>
      </c>
      <c r="E303" s="33">
        <v>2.86</v>
      </c>
      <c r="F303" s="33"/>
      <c r="G303" s="32"/>
      <c r="H303" s="34"/>
      <c r="I303" s="35">
        <v>0.4</v>
      </c>
      <c r="J303" s="42">
        <f t="shared" si="14"/>
        <v>1.1439999999999999</v>
      </c>
      <c r="K303" s="35">
        <v>1</v>
      </c>
      <c r="L303" s="34">
        <f t="shared" si="15"/>
        <v>2.86</v>
      </c>
      <c r="M303" s="32">
        <v>3</v>
      </c>
      <c r="N303" s="34">
        <f t="shared" si="16"/>
        <v>1.716</v>
      </c>
      <c r="O303" s="63">
        <f>+N303*M303*1490000</f>
        <v>7670520</v>
      </c>
      <c r="P303" s="52">
        <v>2022</v>
      </c>
      <c r="Q303" s="129" t="s">
        <v>772</v>
      </c>
      <c r="R303" s="32" t="s">
        <v>50</v>
      </c>
    </row>
    <row r="304" spans="1:18" s="133" customFormat="1" ht="38.25" x14ac:dyDescent="0.25">
      <c r="A304" s="131"/>
      <c r="B304" s="30" t="s">
        <v>384</v>
      </c>
      <c r="C304" s="31">
        <v>32258</v>
      </c>
      <c r="D304" s="32" t="s">
        <v>24</v>
      </c>
      <c r="E304" s="33">
        <v>3.03</v>
      </c>
      <c r="F304" s="33"/>
      <c r="G304" s="32"/>
      <c r="H304" s="34"/>
      <c r="I304" s="35">
        <v>0.4</v>
      </c>
      <c r="J304" s="42">
        <f t="shared" si="14"/>
        <v>1.212</v>
      </c>
      <c r="K304" s="35">
        <v>1</v>
      </c>
      <c r="L304" s="34">
        <f t="shared" si="15"/>
        <v>3.03</v>
      </c>
      <c r="M304" s="32">
        <v>6</v>
      </c>
      <c r="N304" s="34">
        <f t="shared" si="16"/>
        <v>1.8179999999999998</v>
      </c>
      <c r="O304" s="63">
        <f>+N304*M304*1490000</f>
        <v>16252920</v>
      </c>
      <c r="P304" s="52">
        <v>2022</v>
      </c>
      <c r="Q304" s="129" t="s">
        <v>772</v>
      </c>
      <c r="R304" s="32" t="s">
        <v>38</v>
      </c>
    </row>
    <row r="305" spans="1:18" s="138" customFormat="1" ht="27" x14ac:dyDescent="0.25">
      <c r="A305" s="134"/>
      <c r="B305" s="43" t="s">
        <v>385</v>
      </c>
      <c r="C305" s="44"/>
      <c r="D305" s="47"/>
      <c r="E305" s="46"/>
      <c r="F305" s="46"/>
      <c r="G305" s="47"/>
      <c r="H305" s="45"/>
      <c r="I305" s="49"/>
      <c r="J305" s="50"/>
      <c r="K305" s="41"/>
      <c r="L305" s="40"/>
      <c r="M305" s="47">
        <f>SUM(M302:M304)</f>
        <v>12</v>
      </c>
      <c r="N305" s="40"/>
      <c r="O305" s="135">
        <f>SUM(O302:O304)</f>
        <v>31057560</v>
      </c>
      <c r="P305" s="136"/>
      <c r="Q305" s="140"/>
      <c r="R305" s="38"/>
    </row>
    <row r="306" spans="1:18" s="83" customFormat="1" ht="25.5" x14ac:dyDescent="0.25">
      <c r="A306" s="128">
        <v>103</v>
      </c>
      <c r="B306" s="17" t="s">
        <v>386</v>
      </c>
      <c r="C306" s="18">
        <v>31432</v>
      </c>
      <c r="D306" s="21" t="s">
        <v>102</v>
      </c>
      <c r="E306" s="20">
        <v>3</v>
      </c>
      <c r="F306" s="20">
        <v>0.4</v>
      </c>
      <c r="G306" s="19"/>
      <c r="H306" s="21"/>
      <c r="I306" s="22">
        <v>0.5</v>
      </c>
      <c r="J306" s="23">
        <f t="shared" si="14"/>
        <v>1.7</v>
      </c>
      <c r="K306" s="29">
        <v>1</v>
      </c>
      <c r="L306" s="28">
        <f t="shared" si="15"/>
        <v>3.4</v>
      </c>
      <c r="M306" s="19">
        <v>12</v>
      </c>
      <c r="N306" s="28">
        <f t="shared" si="16"/>
        <v>1.7</v>
      </c>
      <c r="O306" s="64">
        <f>+N306*M306*1490000</f>
        <v>30395999.999999996</v>
      </c>
      <c r="P306" s="53">
        <v>2022</v>
      </c>
      <c r="Q306" s="129" t="s">
        <v>772</v>
      </c>
      <c r="R306" s="24"/>
    </row>
    <row r="307" spans="1:18" s="138" customFormat="1" ht="27" x14ac:dyDescent="0.25">
      <c r="A307" s="134"/>
      <c r="B307" s="43" t="s">
        <v>389</v>
      </c>
      <c r="C307" s="44"/>
      <c r="D307" s="45"/>
      <c r="E307" s="46"/>
      <c r="F307" s="46"/>
      <c r="G307" s="47"/>
      <c r="H307" s="45"/>
      <c r="I307" s="49"/>
      <c r="J307" s="50"/>
      <c r="K307" s="41"/>
      <c r="L307" s="40"/>
      <c r="M307" s="47">
        <f>SUM(M306:M306)</f>
        <v>12</v>
      </c>
      <c r="N307" s="40"/>
      <c r="O307" s="135">
        <f>SUM(O306:O306)</f>
        <v>30395999.999999996</v>
      </c>
      <c r="P307" s="136"/>
      <c r="Q307" s="140"/>
      <c r="R307" s="38"/>
    </row>
    <row r="308" spans="1:18" s="133" customFormat="1" ht="25.5" x14ac:dyDescent="0.25">
      <c r="A308" s="131">
        <v>104</v>
      </c>
      <c r="B308" s="30" t="s">
        <v>221</v>
      </c>
      <c r="C308" s="55">
        <v>34389</v>
      </c>
      <c r="D308" s="32" t="s">
        <v>24</v>
      </c>
      <c r="E308" s="33">
        <v>2.46</v>
      </c>
      <c r="F308" s="33"/>
      <c r="G308" s="32"/>
      <c r="H308" s="34"/>
      <c r="I308" s="35">
        <v>0.4</v>
      </c>
      <c r="J308" s="42">
        <f t="shared" si="14"/>
        <v>0.98399999999999999</v>
      </c>
      <c r="K308" s="35">
        <v>1</v>
      </c>
      <c r="L308" s="34">
        <f t="shared" si="15"/>
        <v>2.46</v>
      </c>
      <c r="M308" s="32">
        <v>6</v>
      </c>
      <c r="N308" s="34">
        <f t="shared" si="16"/>
        <v>1.476</v>
      </c>
      <c r="O308" s="63">
        <f>+N308*M308*1490000</f>
        <v>13195440</v>
      </c>
      <c r="P308" s="52">
        <v>2022</v>
      </c>
      <c r="Q308" s="129" t="s">
        <v>772</v>
      </c>
      <c r="R308" s="32" t="s">
        <v>50</v>
      </c>
    </row>
    <row r="309" spans="1:18" s="133" customFormat="1" ht="38.25" x14ac:dyDescent="0.25">
      <c r="A309" s="131"/>
      <c r="B309" s="30" t="s">
        <v>221</v>
      </c>
      <c r="C309" s="55">
        <v>34389</v>
      </c>
      <c r="D309" s="32" t="s">
        <v>24</v>
      </c>
      <c r="E309" s="33">
        <v>2.72</v>
      </c>
      <c r="F309" s="33"/>
      <c r="G309" s="32"/>
      <c r="H309" s="34"/>
      <c r="I309" s="35">
        <v>0.4</v>
      </c>
      <c r="J309" s="42">
        <f t="shared" si="14"/>
        <v>1.0880000000000001</v>
      </c>
      <c r="K309" s="35">
        <v>1</v>
      </c>
      <c r="L309" s="34">
        <f t="shared" si="15"/>
        <v>2.72</v>
      </c>
      <c r="M309" s="32">
        <v>6</v>
      </c>
      <c r="N309" s="34">
        <f t="shared" si="16"/>
        <v>1.6320000000000001</v>
      </c>
      <c r="O309" s="63">
        <f>+N309*M309*1490000</f>
        <v>14590080.000000002</v>
      </c>
      <c r="P309" s="52">
        <v>2022</v>
      </c>
      <c r="Q309" s="129" t="s">
        <v>772</v>
      </c>
      <c r="R309" s="32" t="s">
        <v>38</v>
      </c>
    </row>
    <row r="310" spans="1:18" s="138" customFormat="1" ht="27" x14ac:dyDescent="0.25">
      <c r="A310" s="134"/>
      <c r="B310" s="43" t="s">
        <v>224</v>
      </c>
      <c r="C310" s="57"/>
      <c r="D310" s="47"/>
      <c r="E310" s="46"/>
      <c r="F310" s="46"/>
      <c r="G310" s="47"/>
      <c r="H310" s="45"/>
      <c r="I310" s="49"/>
      <c r="J310" s="50"/>
      <c r="K310" s="41"/>
      <c r="L310" s="40"/>
      <c r="M310" s="47">
        <f>SUM(M308:M309)</f>
        <v>12</v>
      </c>
      <c r="N310" s="40"/>
      <c r="O310" s="135">
        <f>SUM(O308:O309)</f>
        <v>27785520</v>
      </c>
      <c r="P310" s="136"/>
      <c r="Q310" s="140"/>
      <c r="R310" s="38"/>
    </row>
    <row r="311" spans="1:18" s="83" customFormat="1" ht="25.5" x14ac:dyDescent="0.25">
      <c r="A311" s="128">
        <v>105</v>
      </c>
      <c r="B311" s="17" t="s">
        <v>390</v>
      </c>
      <c r="C311" s="59">
        <v>31940</v>
      </c>
      <c r="D311" s="21" t="s">
        <v>102</v>
      </c>
      <c r="E311" s="20">
        <v>3.33</v>
      </c>
      <c r="F311" s="20">
        <v>0.5</v>
      </c>
      <c r="G311" s="19"/>
      <c r="H311" s="21"/>
      <c r="I311" s="22">
        <v>0.4</v>
      </c>
      <c r="J311" s="23">
        <f t="shared" si="14"/>
        <v>1.532</v>
      </c>
      <c r="K311" s="29">
        <v>1</v>
      </c>
      <c r="L311" s="28">
        <f t="shared" si="15"/>
        <v>3.83</v>
      </c>
      <c r="M311" s="19">
        <v>12</v>
      </c>
      <c r="N311" s="28">
        <f t="shared" si="16"/>
        <v>2.298</v>
      </c>
      <c r="O311" s="64">
        <f>+N311*M311*1490000</f>
        <v>41088240</v>
      </c>
      <c r="P311" s="53">
        <v>2022</v>
      </c>
      <c r="Q311" s="129" t="s">
        <v>85</v>
      </c>
      <c r="R311" s="24"/>
    </row>
    <row r="312" spans="1:18" s="138" customFormat="1" ht="27" x14ac:dyDescent="0.25">
      <c r="A312" s="134"/>
      <c r="B312" s="43" t="s">
        <v>391</v>
      </c>
      <c r="C312" s="62"/>
      <c r="D312" s="45"/>
      <c r="E312" s="46"/>
      <c r="F312" s="46"/>
      <c r="G312" s="47"/>
      <c r="H312" s="45"/>
      <c r="I312" s="49"/>
      <c r="J312" s="50"/>
      <c r="K312" s="41"/>
      <c r="L312" s="40"/>
      <c r="M312" s="47">
        <f>SUM(M311:M311)</f>
        <v>12</v>
      </c>
      <c r="N312" s="40"/>
      <c r="O312" s="135">
        <f>SUM(O311:O311)</f>
        <v>41088240</v>
      </c>
      <c r="P312" s="136"/>
      <c r="Q312" s="140"/>
      <c r="R312" s="38"/>
    </row>
    <row r="313" spans="1:18" s="83" customFormat="1" x14ac:dyDescent="0.25">
      <c r="A313" s="128">
        <v>106</v>
      </c>
      <c r="B313" s="17" t="s">
        <v>392</v>
      </c>
      <c r="C313" s="18">
        <v>29348</v>
      </c>
      <c r="D313" s="21" t="s">
        <v>102</v>
      </c>
      <c r="E313" s="20">
        <v>3.66</v>
      </c>
      <c r="F313" s="20"/>
      <c r="G313" s="19"/>
      <c r="H313" s="21"/>
      <c r="I313" s="22">
        <v>0.4</v>
      </c>
      <c r="J313" s="23">
        <f t="shared" si="14"/>
        <v>1.4640000000000002</v>
      </c>
      <c r="K313" s="29">
        <v>1</v>
      </c>
      <c r="L313" s="28">
        <f t="shared" si="15"/>
        <v>3.66</v>
      </c>
      <c r="M313" s="19">
        <v>12</v>
      </c>
      <c r="N313" s="28">
        <f t="shared" si="16"/>
        <v>2.1959999999999997</v>
      </c>
      <c r="O313" s="64">
        <f>+N313*M313*1490000</f>
        <v>39264479.999999993</v>
      </c>
      <c r="P313" s="53">
        <v>2022</v>
      </c>
      <c r="Q313" s="129" t="s">
        <v>85</v>
      </c>
      <c r="R313" s="24"/>
    </row>
    <row r="314" spans="1:18" s="138" customFormat="1" ht="27" x14ac:dyDescent="0.25">
      <c r="A314" s="134"/>
      <c r="B314" s="43" t="s">
        <v>395</v>
      </c>
      <c r="C314" s="44"/>
      <c r="D314" s="45"/>
      <c r="E314" s="46"/>
      <c r="F314" s="46"/>
      <c r="G314" s="47"/>
      <c r="H314" s="45"/>
      <c r="I314" s="49"/>
      <c r="J314" s="50"/>
      <c r="K314" s="41"/>
      <c r="L314" s="40"/>
      <c r="M314" s="47">
        <f>SUM(M313:M313)</f>
        <v>12</v>
      </c>
      <c r="N314" s="40"/>
      <c r="O314" s="135">
        <f>SUM(O313:O313)</f>
        <v>39264479.999999993</v>
      </c>
      <c r="P314" s="136"/>
      <c r="Q314" s="140"/>
      <c r="R314" s="38"/>
    </row>
    <row r="315" spans="1:18" s="83" customFormat="1" ht="25.5" x14ac:dyDescent="0.25">
      <c r="A315" s="128">
        <v>107</v>
      </c>
      <c r="B315" s="17" t="s">
        <v>396</v>
      </c>
      <c r="C315" s="58">
        <v>33951</v>
      </c>
      <c r="D315" s="19" t="s">
        <v>102</v>
      </c>
      <c r="E315" s="20">
        <v>2.34</v>
      </c>
      <c r="F315" s="20"/>
      <c r="G315" s="19"/>
      <c r="H315" s="21"/>
      <c r="I315" s="22">
        <v>0.4</v>
      </c>
      <c r="J315" s="23">
        <f t="shared" si="14"/>
        <v>0.93599999999999994</v>
      </c>
      <c r="K315" s="29">
        <v>1</v>
      </c>
      <c r="L315" s="28">
        <f t="shared" si="15"/>
        <v>2.34</v>
      </c>
      <c r="M315" s="19">
        <v>1</v>
      </c>
      <c r="N315" s="28">
        <f t="shared" si="16"/>
        <v>1.4039999999999999</v>
      </c>
      <c r="O315" s="64">
        <f>+N315*M315*1490000</f>
        <v>2091959.9999999998</v>
      </c>
      <c r="P315" s="53">
        <v>2022</v>
      </c>
      <c r="Q315" s="129" t="s">
        <v>85</v>
      </c>
      <c r="R315" s="24"/>
    </row>
    <row r="316" spans="1:18" s="133" customFormat="1" ht="25.5" x14ac:dyDescent="0.25">
      <c r="A316" s="131"/>
      <c r="B316" s="30" t="s">
        <v>396</v>
      </c>
      <c r="C316" s="55">
        <v>33951</v>
      </c>
      <c r="D316" s="32" t="s">
        <v>102</v>
      </c>
      <c r="E316" s="33">
        <v>2.67</v>
      </c>
      <c r="F316" s="33"/>
      <c r="G316" s="32"/>
      <c r="H316" s="34"/>
      <c r="I316" s="35">
        <v>0.4</v>
      </c>
      <c r="J316" s="42">
        <f t="shared" si="14"/>
        <v>1.0680000000000001</v>
      </c>
      <c r="K316" s="35">
        <v>1</v>
      </c>
      <c r="L316" s="34">
        <f t="shared" si="15"/>
        <v>2.67</v>
      </c>
      <c r="M316" s="32">
        <v>11</v>
      </c>
      <c r="N316" s="34">
        <f t="shared" si="16"/>
        <v>1.6019999999999999</v>
      </c>
      <c r="O316" s="63">
        <f>+N316*M316*1490000</f>
        <v>26256780</v>
      </c>
      <c r="P316" s="53">
        <v>2022</v>
      </c>
      <c r="Q316" s="132" t="s">
        <v>85</v>
      </c>
      <c r="R316" s="32" t="s">
        <v>50</v>
      </c>
    </row>
    <row r="317" spans="1:18" s="138" customFormat="1" ht="27" x14ac:dyDescent="0.25">
      <c r="A317" s="134"/>
      <c r="B317" s="43" t="s">
        <v>397</v>
      </c>
      <c r="C317" s="57"/>
      <c r="D317" s="47"/>
      <c r="E317" s="46"/>
      <c r="F317" s="46"/>
      <c r="G317" s="47"/>
      <c r="H317" s="45"/>
      <c r="I317" s="49"/>
      <c r="J317" s="50"/>
      <c r="K317" s="41"/>
      <c r="L317" s="40"/>
      <c r="M317" s="47">
        <f>SUM(M315:M316)</f>
        <v>12</v>
      </c>
      <c r="N317" s="40"/>
      <c r="O317" s="135">
        <f>SUM(O315:O316)</f>
        <v>28348740</v>
      </c>
      <c r="P317" s="136"/>
      <c r="Q317" s="140"/>
      <c r="R317" s="38"/>
    </row>
    <row r="318" spans="1:18" s="133" customFormat="1" ht="38.25" x14ac:dyDescent="0.25">
      <c r="A318" s="131">
        <v>108</v>
      </c>
      <c r="B318" s="30" t="s">
        <v>398</v>
      </c>
      <c r="C318" s="55">
        <v>35782</v>
      </c>
      <c r="D318" s="32" t="s">
        <v>102</v>
      </c>
      <c r="E318" s="33">
        <f>2.34*85%</f>
        <v>1.9889999999999999</v>
      </c>
      <c r="F318" s="33"/>
      <c r="G318" s="32"/>
      <c r="H318" s="34"/>
      <c r="I318" s="35">
        <v>0.4</v>
      </c>
      <c r="J318" s="42">
        <f t="shared" si="14"/>
        <v>0.79559999999999997</v>
      </c>
      <c r="K318" s="35">
        <v>1</v>
      </c>
      <c r="L318" s="34">
        <f t="shared" si="15"/>
        <v>1.9889999999999999</v>
      </c>
      <c r="M318" s="32">
        <v>2</v>
      </c>
      <c r="N318" s="34">
        <f t="shared" si="16"/>
        <v>1.1934</v>
      </c>
      <c r="O318" s="63">
        <f>+N318*M318*1490000</f>
        <v>3556332</v>
      </c>
      <c r="P318" s="52">
        <v>2022</v>
      </c>
      <c r="Q318" s="132" t="s">
        <v>85</v>
      </c>
      <c r="R318" s="32" t="s">
        <v>399</v>
      </c>
    </row>
    <row r="319" spans="1:18" s="138" customFormat="1" ht="27" x14ac:dyDescent="0.25">
      <c r="A319" s="134"/>
      <c r="B319" s="36" t="s">
        <v>400</v>
      </c>
      <c r="C319" s="70"/>
      <c r="D319" s="38"/>
      <c r="E319" s="39"/>
      <c r="F319" s="39"/>
      <c r="G319" s="38"/>
      <c r="H319" s="40"/>
      <c r="I319" s="41"/>
      <c r="J319" s="71"/>
      <c r="K319" s="41"/>
      <c r="L319" s="40"/>
      <c r="M319" s="38">
        <f>SUM(M318:M318)</f>
        <v>2</v>
      </c>
      <c r="N319" s="40"/>
      <c r="O319" s="135">
        <f>SUM(O318:O318)</f>
        <v>3556332</v>
      </c>
      <c r="P319" s="136"/>
      <c r="Q319" s="137"/>
      <c r="R319" s="38"/>
    </row>
    <row r="320" spans="1:18" s="83" customFormat="1" x14ac:dyDescent="0.25">
      <c r="A320" s="128">
        <v>109</v>
      </c>
      <c r="B320" s="17" t="s">
        <v>401</v>
      </c>
      <c r="C320" s="18">
        <v>30309</v>
      </c>
      <c r="D320" s="21" t="s">
        <v>84</v>
      </c>
      <c r="E320" s="20">
        <v>3.26</v>
      </c>
      <c r="F320" s="20"/>
      <c r="G320" s="19"/>
      <c r="H320" s="21"/>
      <c r="I320" s="22">
        <v>0.4</v>
      </c>
      <c r="J320" s="23">
        <f t="shared" si="14"/>
        <v>1.304</v>
      </c>
      <c r="K320" s="29">
        <v>1</v>
      </c>
      <c r="L320" s="28">
        <f t="shared" si="15"/>
        <v>3.26</v>
      </c>
      <c r="M320" s="19">
        <v>6</v>
      </c>
      <c r="N320" s="28">
        <f t="shared" si="16"/>
        <v>1.9559999999999997</v>
      </c>
      <c r="O320" s="64">
        <f>+N320*M320*1490000</f>
        <v>17486640</v>
      </c>
      <c r="P320" s="53">
        <v>2022</v>
      </c>
      <c r="Q320" s="129" t="s">
        <v>85</v>
      </c>
      <c r="R320" s="24"/>
    </row>
    <row r="321" spans="1:18" s="133" customFormat="1" ht="38.25" x14ac:dyDescent="0.25">
      <c r="A321" s="131"/>
      <c r="B321" s="30" t="s">
        <v>401</v>
      </c>
      <c r="C321" s="31">
        <v>30309</v>
      </c>
      <c r="D321" s="34" t="s">
        <v>84</v>
      </c>
      <c r="E321" s="33">
        <v>3.34</v>
      </c>
      <c r="F321" s="33"/>
      <c r="G321" s="32"/>
      <c r="H321" s="34"/>
      <c r="I321" s="35">
        <v>0.4</v>
      </c>
      <c r="J321" s="42">
        <f t="shared" si="14"/>
        <v>1.3360000000000001</v>
      </c>
      <c r="K321" s="35">
        <v>1</v>
      </c>
      <c r="L321" s="34">
        <f t="shared" si="15"/>
        <v>3.34</v>
      </c>
      <c r="M321" s="32">
        <v>6</v>
      </c>
      <c r="N321" s="34">
        <f t="shared" si="16"/>
        <v>2.0039999999999996</v>
      </c>
      <c r="O321" s="63">
        <f>+N321*M321*1490000</f>
        <v>17915759.999999996</v>
      </c>
      <c r="P321" s="53">
        <v>2022</v>
      </c>
      <c r="Q321" s="132" t="s">
        <v>85</v>
      </c>
      <c r="R321" s="32" t="s">
        <v>38</v>
      </c>
    </row>
    <row r="322" spans="1:18" s="138" customFormat="1" ht="27" x14ac:dyDescent="0.25">
      <c r="A322" s="134"/>
      <c r="B322" s="43" t="s">
        <v>402</v>
      </c>
      <c r="C322" s="44"/>
      <c r="D322" s="45"/>
      <c r="E322" s="46"/>
      <c r="F322" s="46"/>
      <c r="G322" s="47"/>
      <c r="H322" s="45"/>
      <c r="I322" s="49"/>
      <c r="J322" s="50"/>
      <c r="K322" s="41"/>
      <c r="L322" s="40"/>
      <c r="M322" s="47">
        <f>SUM(M320:M321)</f>
        <v>12</v>
      </c>
      <c r="N322" s="40"/>
      <c r="O322" s="135">
        <f>SUM(O320:O321)</f>
        <v>35402400</v>
      </c>
      <c r="P322" s="136"/>
      <c r="Q322" s="140"/>
      <c r="R322" s="38"/>
    </row>
    <row r="323" spans="1:18" s="83" customFormat="1" ht="25.5" x14ac:dyDescent="0.25">
      <c r="A323" s="128">
        <v>110</v>
      </c>
      <c r="B323" s="17" t="s">
        <v>403</v>
      </c>
      <c r="C323" s="59">
        <v>31974</v>
      </c>
      <c r="D323" s="21" t="s">
        <v>84</v>
      </c>
      <c r="E323" s="20">
        <v>2.46</v>
      </c>
      <c r="F323" s="20"/>
      <c r="G323" s="19"/>
      <c r="H323" s="21"/>
      <c r="I323" s="22">
        <v>0.4</v>
      </c>
      <c r="J323" s="23">
        <f t="shared" si="14"/>
        <v>0.98399999999999999</v>
      </c>
      <c r="K323" s="29">
        <v>1</v>
      </c>
      <c r="L323" s="28">
        <f t="shared" si="15"/>
        <v>2.46</v>
      </c>
      <c r="M323" s="19">
        <v>6</v>
      </c>
      <c r="N323" s="28">
        <f t="shared" si="16"/>
        <v>1.476</v>
      </c>
      <c r="O323" s="64">
        <f t="shared" si="17"/>
        <v>13195440</v>
      </c>
      <c r="P323" s="53">
        <v>2022</v>
      </c>
      <c r="Q323" s="129" t="s">
        <v>85</v>
      </c>
      <c r="R323" s="24"/>
    </row>
    <row r="324" spans="1:18" s="133" customFormat="1" ht="38.25" x14ac:dyDescent="0.25">
      <c r="A324" s="131"/>
      <c r="B324" s="30" t="s">
        <v>403</v>
      </c>
      <c r="C324" s="60">
        <v>31974</v>
      </c>
      <c r="D324" s="34" t="s">
        <v>84</v>
      </c>
      <c r="E324" s="33">
        <v>2.72</v>
      </c>
      <c r="F324" s="33"/>
      <c r="G324" s="32"/>
      <c r="H324" s="34"/>
      <c r="I324" s="35">
        <v>0.4</v>
      </c>
      <c r="J324" s="42">
        <f t="shared" si="14"/>
        <v>1.0880000000000001</v>
      </c>
      <c r="K324" s="35">
        <v>1</v>
      </c>
      <c r="L324" s="34">
        <f t="shared" si="15"/>
        <v>2.72</v>
      </c>
      <c r="M324" s="32">
        <v>6</v>
      </c>
      <c r="N324" s="34">
        <f t="shared" si="16"/>
        <v>1.6320000000000001</v>
      </c>
      <c r="O324" s="63">
        <f t="shared" si="17"/>
        <v>14590080.000000002</v>
      </c>
      <c r="P324" s="52">
        <v>2022</v>
      </c>
      <c r="Q324" s="132" t="s">
        <v>85</v>
      </c>
      <c r="R324" s="32" t="s">
        <v>38</v>
      </c>
    </row>
    <row r="325" spans="1:18" s="138" customFormat="1" ht="27" x14ac:dyDescent="0.25">
      <c r="A325" s="134"/>
      <c r="B325" s="43" t="s">
        <v>404</v>
      </c>
      <c r="C325" s="62"/>
      <c r="D325" s="45"/>
      <c r="E325" s="46"/>
      <c r="F325" s="46"/>
      <c r="G325" s="47"/>
      <c r="H325" s="45"/>
      <c r="I325" s="49"/>
      <c r="J325" s="50"/>
      <c r="K325" s="41"/>
      <c r="L325" s="40"/>
      <c r="M325" s="47">
        <f>SUM(M323:M324)</f>
        <v>12</v>
      </c>
      <c r="N325" s="40"/>
      <c r="O325" s="135">
        <f>SUM(O323:O324)</f>
        <v>27785520</v>
      </c>
      <c r="P325" s="136"/>
      <c r="Q325" s="140"/>
      <c r="R325" s="38"/>
    </row>
    <row r="326" spans="1:18" s="83" customFormat="1" ht="25.5" x14ac:dyDescent="0.25">
      <c r="A326" s="128">
        <v>111</v>
      </c>
      <c r="B326" s="17" t="s">
        <v>405</v>
      </c>
      <c r="C326" s="18">
        <v>28257</v>
      </c>
      <c r="D326" s="21" t="s">
        <v>84</v>
      </c>
      <c r="E326" s="20">
        <v>3.46</v>
      </c>
      <c r="F326" s="20"/>
      <c r="G326" s="19"/>
      <c r="H326" s="21"/>
      <c r="I326" s="22">
        <v>0.4</v>
      </c>
      <c r="J326" s="23">
        <f t="shared" si="14"/>
        <v>1.3840000000000001</v>
      </c>
      <c r="K326" s="29">
        <v>1</v>
      </c>
      <c r="L326" s="28">
        <f t="shared" si="15"/>
        <v>3.46</v>
      </c>
      <c r="M326" s="19">
        <v>6</v>
      </c>
      <c r="N326" s="28">
        <f t="shared" si="16"/>
        <v>2.0759999999999996</v>
      </c>
      <c r="O326" s="64">
        <f t="shared" si="17"/>
        <v>18559439.999999996</v>
      </c>
      <c r="P326" s="53">
        <v>2022</v>
      </c>
      <c r="Q326" s="129" t="s">
        <v>85</v>
      </c>
      <c r="R326" s="24"/>
    </row>
    <row r="327" spans="1:18" s="133" customFormat="1" ht="38.25" x14ac:dyDescent="0.25">
      <c r="A327" s="131"/>
      <c r="B327" s="30" t="s">
        <v>405</v>
      </c>
      <c r="C327" s="31">
        <v>28257</v>
      </c>
      <c r="D327" s="34" t="s">
        <v>84</v>
      </c>
      <c r="E327" s="33">
        <v>3.65</v>
      </c>
      <c r="F327" s="33"/>
      <c r="G327" s="32"/>
      <c r="H327" s="34"/>
      <c r="I327" s="35">
        <v>0.4</v>
      </c>
      <c r="J327" s="42">
        <f t="shared" si="14"/>
        <v>1.46</v>
      </c>
      <c r="K327" s="35">
        <v>1</v>
      </c>
      <c r="L327" s="34">
        <f t="shared" si="15"/>
        <v>3.65</v>
      </c>
      <c r="M327" s="32">
        <v>6</v>
      </c>
      <c r="N327" s="34">
        <f t="shared" si="16"/>
        <v>2.19</v>
      </c>
      <c r="O327" s="63">
        <f t="shared" si="17"/>
        <v>19578600</v>
      </c>
      <c r="P327" s="52">
        <v>2022</v>
      </c>
      <c r="Q327" s="132" t="s">
        <v>85</v>
      </c>
      <c r="R327" s="32" t="s">
        <v>38</v>
      </c>
    </row>
    <row r="328" spans="1:18" s="138" customFormat="1" ht="27" x14ac:dyDescent="0.25">
      <c r="A328" s="134"/>
      <c r="B328" s="43" t="s">
        <v>407</v>
      </c>
      <c r="C328" s="44"/>
      <c r="D328" s="45"/>
      <c r="E328" s="46"/>
      <c r="F328" s="46"/>
      <c r="G328" s="47"/>
      <c r="H328" s="45"/>
      <c r="I328" s="49"/>
      <c r="J328" s="50"/>
      <c r="K328" s="41"/>
      <c r="L328" s="40"/>
      <c r="M328" s="47">
        <f>SUM(M326:M327)</f>
        <v>12</v>
      </c>
      <c r="N328" s="40"/>
      <c r="O328" s="135">
        <f>SUM(O326:O327)</f>
        <v>38138040</v>
      </c>
      <c r="P328" s="136"/>
      <c r="Q328" s="140"/>
      <c r="R328" s="38"/>
    </row>
    <row r="329" spans="1:18" s="83" customFormat="1" x14ac:dyDescent="0.25">
      <c r="A329" s="128">
        <v>112</v>
      </c>
      <c r="B329" s="17" t="s">
        <v>408</v>
      </c>
      <c r="C329" s="18" t="s">
        <v>409</v>
      </c>
      <c r="D329" s="21" t="s">
        <v>84</v>
      </c>
      <c r="E329" s="20">
        <v>2.66</v>
      </c>
      <c r="F329" s="20"/>
      <c r="G329" s="19"/>
      <c r="H329" s="21"/>
      <c r="I329" s="22">
        <v>0.4</v>
      </c>
      <c r="J329" s="23">
        <f t="shared" si="14"/>
        <v>1.0640000000000001</v>
      </c>
      <c r="K329" s="29">
        <v>1</v>
      </c>
      <c r="L329" s="28">
        <f t="shared" si="15"/>
        <v>2.66</v>
      </c>
      <c r="M329" s="19">
        <v>3</v>
      </c>
      <c r="N329" s="28">
        <f t="shared" si="16"/>
        <v>1.5960000000000001</v>
      </c>
      <c r="O329" s="64">
        <f t="shared" si="17"/>
        <v>7134120</v>
      </c>
      <c r="P329" s="53">
        <v>2022</v>
      </c>
      <c r="Q329" s="129" t="s">
        <v>85</v>
      </c>
      <c r="R329" s="24"/>
    </row>
    <row r="330" spans="1:18" s="133" customFormat="1" ht="25.5" x14ac:dyDescent="0.25">
      <c r="A330" s="131"/>
      <c r="B330" s="30" t="s">
        <v>408</v>
      </c>
      <c r="C330" s="31" t="s">
        <v>409</v>
      </c>
      <c r="D330" s="34" t="s">
        <v>84</v>
      </c>
      <c r="E330" s="33">
        <v>2.86</v>
      </c>
      <c r="F330" s="33"/>
      <c r="G330" s="32"/>
      <c r="H330" s="34"/>
      <c r="I330" s="35">
        <v>0.4</v>
      </c>
      <c r="J330" s="42">
        <f t="shared" si="14"/>
        <v>1.1439999999999999</v>
      </c>
      <c r="K330" s="35">
        <v>1</v>
      </c>
      <c r="L330" s="34">
        <f t="shared" si="15"/>
        <v>2.86</v>
      </c>
      <c r="M330" s="32">
        <v>3</v>
      </c>
      <c r="N330" s="34">
        <f t="shared" si="16"/>
        <v>1.716</v>
      </c>
      <c r="O330" s="63">
        <f t="shared" si="17"/>
        <v>7670520</v>
      </c>
      <c r="P330" s="53">
        <v>2022</v>
      </c>
      <c r="Q330" s="132" t="s">
        <v>85</v>
      </c>
      <c r="R330" s="32" t="s">
        <v>50</v>
      </c>
    </row>
    <row r="331" spans="1:18" s="133" customFormat="1" ht="38.25" x14ac:dyDescent="0.25">
      <c r="A331" s="131"/>
      <c r="B331" s="30" t="s">
        <v>408</v>
      </c>
      <c r="C331" s="31" t="s">
        <v>409</v>
      </c>
      <c r="D331" s="34" t="s">
        <v>84</v>
      </c>
      <c r="E331" s="33">
        <v>3.03</v>
      </c>
      <c r="F331" s="33"/>
      <c r="G331" s="32"/>
      <c r="H331" s="34"/>
      <c r="I331" s="35">
        <v>0.4</v>
      </c>
      <c r="J331" s="42">
        <f t="shared" si="14"/>
        <v>1.212</v>
      </c>
      <c r="K331" s="35">
        <v>1</v>
      </c>
      <c r="L331" s="34">
        <f t="shared" si="15"/>
        <v>3.03</v>
      </c>
      <c r="M331" s="32">
        <v>6</v>
      </c>
      <c r="N331" s="34">
        <f t="shared" si="16"/>
        <v>1.8179999999999998</v>
      </c>
      <c r="O331" s="63">
        <f t="shared" si="17"/>
        <v>16252920</v>
      </c>
      <c r="P331" s="53">
        <v>2022</v>
      </c>
      <c r="Q331" s="132" t="s">
        <v>85</v>
      </c>
      <c r="R331" s="32" t="s">
        <v>38</v>
      </c>
    </row>
    <row r="332" spans="1:18" s="138" customFormat="1" ht="27" x14ac:dyDescent="0.25">
      <c r="A332" s="134"/>
      <c r="B332" s="43" t="s">
        <v>410</v>
      </c>
      <c r="C332" s="44"/>
      <c r="D332" s="45"/>
      <c r="E332" s="46"/>
      <c r="F332" s="46"/>
      <c r="G332" s="47"/>
      <c r="H332" s="45"/>
      <c r="I332" s="49"/>
      <c r="J332" s="50"/>
      <c r="K332" s="41"/>
      <c r="L332" s="40"/>
      <c r="M332" s="47">
        <f>SUM(M329:M331)</f>
        <v>12</v>
      </c>
      <c r="N332" s="40"/>
      <c r="O332" s="135">
        <f>SUM(O329:O331)</f>
        <v>31057560</v>
      </c>
      <c r="P332" s="136"/>
      <c r="Q332" s="140"/>
      <c r="R332" s="38"/>
    </row>
    <row r="333" spans="1:18" s="83" customFormat="1" ht="25.5" x14ac:dyDescent="0.25">
      <c r="A333" s="128">
        <v>113</v>
      </c>
      <c r="B333" s="17" t="s">
        <v>411</v>
      </c>
      <c r="C333" s="18">
        <v>32775</v>
      </c>
      <c r="D333" s="21" t="s">
        <v>84</v>
      </c>
      <c r="E333" s="20">
        <v>2.66</v>
      </c>
      <c r="F333" s="20"/>
      <c r="G333" s="19"/>
      <c r="H333" s="21"/>
      <c r="I333" s="22">
        <v>0.4</v>
      </c>
      <c r="J333" s="23">
        <f t="shared" si="14"/>
        <v>1.0640000000000001</v>
      </c>
      <c r="K333" s="29">
        <v>1</v>
      </c>
      <c r="L333" s="28">
        <f t="shared" si="15"/>
        <v>2.66</v>
      </c>
      <c r="M333" s="19">
        <v>3</v>
      </c>
      <c r="N333" s="28">
        <f t="shared" si="16"/>
        <v>1.5960000000000001</v>
      </c>
      <c r="O333" s="64">
        <f t="shared" si="17"/>
        <v>7134120</v>
      </c>
      <c r="P333" s="53">
        <v>2022</v>
      </c>
      <c r="Q333" s="129" t="s">
        <v>85</v>
      </c>
      <c r="R333" s="24"/>
    </row>
    <row r="334" spans="1:18" s="133" customFormat="1" ht="25.5" x14ac:dyDescent="0.25">
      <c r="A334" s="131"/>
      <c r="B334" s="30" t="s">
        <v>411</v>
      </c>
      <c r="C334" s="31">
        <v>32775</v>
      </c>
      <c r="D334" s="34" t="s">
        <v>84</v>
      </c>
      <c r="E334" s="33">
        <v>2.86</v>
      </c>
      <c r="F334" s="33"/>
      <c r="G334" s="32"/>
      <c r="H334" s="34"/>
      <c r="I334" s="35">
        <v>0.4</v>
      </c>
      <c r="J334" s="42">
        <f t="shared" si="14"/>
        <v>1.1439999999999999</v>
      </c>
      <c r="K334" s="35">
        <v>1</v>
      </c>
      <c r="L334" s="34">
        <f t="shared" si="15"/>
        <v>2.86</v>
      </c>
      <c r="M334" s="32">
        <v>3</v>
      </c>
      <c r="N334" s="34">
        <f t="shared" si="16"/>
        <v>1.716</v>
      </c>
      <c r="O334" s="63">
        <f t="shared" si="17"/>
        <v>7670520</v>
      </c>
      <c r="P334" s="52">
        <v>2022</v>
      </c>
      <c r="Q334" s="132" t="s">
        <v>85</v>
      </c>
      <c r="R334" s="32" t="s">
        <v>50</v>
      </c>
    </row>
    <row r="335" spans="1:18" s="133" customFormat="1" ht="51" x14ac:dyDescent="0.25">
      <c r="A335" s="131"/>
      <c r="B335" s="30" t="s">
        <v>411</v>
      </c>
      <c r="C335" s="31">
        <v>32775</v>
      </c>
      <c r="D335" s="34" t="s">
        <v>84</v>
      </c>
      <c r="E335" s="33">
        <v>3.03</v>
      </c>
      <c r="F335" s="33"/>
      <c r="G335" s="32"/>
      <c r="H335" s="34"/>
      <c r="I335" s="35">
        <v>0.4</v>
      </c>
      <c r="J335" s="42">
        <f>I335*(E335+F335+H335)</f>
        <v>1.212</v>
      </c>
      <c r="K335" s="35">
        <v>1</v>
      </c>
      <c r="L335" s="34">
        <f>K335*(E335+F335+H335)</f>
        <v>3.03</v>
      </c>
      <c r="M335" s="32">
        <v>5</v>
      </c>
      <c r="N335" s="34">
        <f>+L335-J335</f>
        <v>1.8179999999999998</v>
      </c>
      <c r="O335" s="63">
        <f>+N335*M335*1490000</f>
        <v>13544100</v>
      </c>
      <c r="P335" s="52">
        <v>2022</v>
      </c>
      <c r="Q335" s="132" t="s">
        <v>85</v>
      </c>
      <c r="R335" s="32" t="s">
        <v>412</v>
      </c>
    </row>
    <row r="336" spans="1:18" s="133" customFormat="1" ht="38.25" x14ac:dyDescent="0.25">
      <c r="A336" s="131"/>
      <c r="B336" s="30" t="s">
        <v>411</v>
      </c>
      <c r="C336" s="31">
        <v>32775</v>
      </c>
      <c r="D336" s="34" t="s">
        <v>84</v>
      </c>
      <c r="E336" s="33">
        <v>3.03</v>
      </c>
      <c r="F336" s="33"/>
      <c r="G336" s="32"/>
      <c r="H336" s="34"/>
      <c r="I336" s="35">
        <v>0.6</v>
      </c>
      <c r="J336" s="42">
        <f>I336*(E336+F336+H336)</f>
        <v>1.8179999999999998</v>
      </c>
      <c r="K336" s="35">
        <v>1</v>
      </c>
      <c r="L336" s="34">
        <f>K336*(E336+F336+H336)</f>
        <v>3.03</v>
      </c>
      <c r="M336" s="32">
        <v>1</v>
      </c>
      <c r="N336" s="34">
        <f>+L336-J336</f>
        <v>1.212</v>
      </c>
      <c r="O336" s="63">
        <f>+N336*M336*1490000</f>
        <v>1805880</v>
      </c>
      <c r="P336" s="52">
        <v>2022</v>
      </c>
      <c r="Q336" s="132" t="s">
        <v>767</v>
      </c>
      <c r="R336" s="32" t="s">
        <v>413</v>
      </c>
    </row>
    <row r="337" spans="1:18" s="138" customFormat="1" ht="27" x14ac:dyDescent="0.25">
      <c r="A337" s="134"/>
      <c r="B337" s="43" t="s">
        <v>414</v>
      </c>
      <c r="C337" s="44"/>
      <c r="D337" s="45"/>
      <c r="E337" s="46"/>
      <c r="F337" s="46"/>
      <c r="G337" s="47"/>
      <c r="H337" s="45"/>
      <c r="I337" s="49"/>
      <c r="J337" s="50"/>
      <c r="K337" s="41"/>
      <c r="L337" s="40"/>
      <c r="M337" s="47">
        <f>SUM(M333:M336)</f>
        <v>12</v>
      </c>
      <c r="N337" s="40"/>
      <c r="O337" s="135">
        <f>SUM(O333:O336)</f>
        <v>30154620</v>
      </c>
      <c r="P337" s="136"/>
      <c r="Q337" s="140"/>
      <c r="R337" s="38"/>
    </row>
    <row r="338" spans="1:18" s="83" customFormat="1" ht="25.5" x14ac:dyDescent="0.25">
      <c r="A338" s="128">
        <v>114</v>
      </c>
      <c r="B338" s="17" t="s">
        <v>415</v>
      </c>
      <c r="C338" s="18">
        <v>28484</v>
      </c>
      <c r="D338" s="21" t="s">
        <v>84</v>
      </c>
      <c r="E338" s="20">
        <v>3.66</v>
      </c>
      <c r="F338" s="20"/>
      <c r="G338" s="19"/>
      <c r="H338" s="21"/>
      <c r="I338" s="22">
        <v>0.4</v>
      </c>
      <c r="J338" s="23">
        <f t="shared" si="14"/>
        <v>1.4640000000000002</v>
      </c>
      <c r="K338" s="29">
        <v>1</v>
      </c>
      <c r="L338" s="28">
        <f t="shared" si="15"/>
        <v>3.66</v>
      </c>
      <c r="M338" s="19">
        <v>6</v>
      </c>
      <c r="N338" s="28">
        <f t="shared" si="16"/>
        <v>2.1959999999999997</v>
      </c>
      <c r="O338" s="64">
        <f t="shared" si="17"/>
        <v>19632239.999999996</v>
      </c>
      <c r="P338" s="53">
        <v>2022</v>
      </c>
      <c r="Q338" s="129" t="s">
        <v>85</v>
      </c>
      <c r="R338" s="24"/>
    </row>
    <row r="339" spans="1:18" s="133" customFormat="1" ht="38.25" x14ac:dyDescent="0.25">
      <c r="A339" s="131"/>
      <c r="B339" s="30" t="s">
        <v>415</v>
      </c>
      <c r="C339" s="31">
        <v>28484</v>
      </c>
      <c r="D339" s="34" t="s">
        <v>84</v>
      </c>
      <c r="E339" s="33">
        <v>3.96</v>
      </c>
      <c r="F339" s="33"/>
      <c r="G339" s="32"/>
      <c r="H339" s="34"/>
      <c r="I339" s="35">
        <v>0.4</v>
      </c>
      <c r="J339" s="42">
        <f t="shared" si="14"/>
        <v>1.5840000000000001</v>
      </c>
      <c r="K339" s="35">
        <v>1</v>
      </c>
      <c r="L339" s="34">
        <f t="shared" si="15"/>
        <v>3.96</v>
      </c>
      <c r="M339" s="32">
        <v>6</v>
      </c>
      <c r="N339" s="34">
        <f t="shared" si="16"/>
        <v>2.3759999999999999</v>
      </c>
      <c r="O339" s="63">
        <f t="shared" si="17"/>
        <v>21241440</v>
      </c>
      <c r="P339" s="53">
        <v>2022</v>
      </c>
      <c r="Q339" s="132" t="s">
        <v>85</v>
      </c>
      <c r="R339" s="32" t="s">
        <v>38</v>
      </c>
    </row>
    <row r="340" spans="1:18" s="138" customFormat="1" ht="27" x14ac:dyDescent="0.25">
      <c r="A340" s="134"/>
      <c r="B340" s="43" t="s">
        <v>416</v>
      </c>
      <c r="C340" s="44"/>
      <c r="D340" s="45"/>
      <c r="E340" s="46"/>
      <c r="F340" s="46"/>
      <c r="G340" s="47"/>
      <c r="H340" s="45"/>
      <c r="I340" s="49"/>
      <c r="J340" s="50"/>
      <c r="K340" s="41"/>
      <c r="L340" s="40"/>
      <c r="M340" s="47">
        <f>SUM(M338:M339)</f>
        <v>12</v>
      </c>
      <c r="N340" s="40"/>
      <c r="O340" s="135">
        <f>SUM(O338:O339)</f>
        <v>40873680</v>
      </c>
      <c r="P340" s="136"/>
      <c r="Q340" s="140"/>
      <c r="R340" s="38"/>
    </row>
    <row r="341" spans="1:18" s="83" customFormat="1" x14ac:dyDescent="0.25">
      <c r="A341" s="128">
        <v>115</v>
      </c>
      <c r="B341" s="17" t="s">
        <v>417</v>
      </c>
      <c r="C341" s="18">
        <v>30487</v>
      </c>
      <c r="D341" s="21" t="s">
        <v>42</v>
      </c>
      <c r="E341" s="20">
        <v>3.66</v>
      </c>
      <c r="F341" s="20">
        <v>0.4</v>
      </c>
      <c r="G341" s="19"/>
      <c r="H341" s="21"/>
      <c r="I341" s="22">
        <v>0.4</v>
      </c>
      <c r="J341" s="23">
        <f t="shared" si="14"/>
        <v>1.6240000000000003</v>
      </c>
      <c r="K341" s="29">
        <v>1</v>
      </c>
      <c r="L341" s="28">
        <f t="shared" si="15"/>
        <v>4.0600000000000005</v>
      </c>
      <c r="M341" s="19">
        <v>12</v>
      </c>
      <c r="N341" s="28">
        <f t="shared" si="16"/>
        <v>2.4359999999999999</v>
      </c>
      <c r="O341" s="64">
        <f t="shared" si="17"/>
        <v>43555680</v>
      </c>
      <c r="P341" s="53">
        <v>2022</v>
      </c>
      <c r="Q341" s="129" t="s">
        <v>85</v>
      </c>
      <c r="R341" s="24"/>
    </row>
    <row r="342" spans="1:18" s="138" customFormat="1" ht="27" x14ac:dyDescent="0.25">
      <c r="A342" s="134"/>
      <c r="B342" s="43" t="s">
        <v>418</v>
      </c>
      <c r="C342" s="44"/>
      <c r="D342" s="45"/>
      <c r="E342" s="46"/>
      <c r="F342" s="46"/>
      <c r="G342" s="47"/>
      <c r="H342" s="45"/>
      <c r="I342" s="49"/>
      <c r="J342" s="50"/>
      <c r="K342" s="41"/>
      <c r="L342" s="40"/>
      <c r="M342" s="47">
        <f>SUM(M341:M341)</f>
        <v>12</v>
      </c>
      <c r="N342" s="40"/>
      <c r="O342" s="135">
        <f>SUM(O341:O341)</f>
        <v>43555680</v>
      </c>
      <c r="P342" s="136"/>
      <c r="Q342" s="140"/>
      <c r="R342" s="38"/>
    </row>
    <row r="343" spans="1:18" s="139" customFormat="1" ht="25.5" x14ac:dyDescent="0.25">
      <c r="A343" s="141">
        <v>116</v>
      </c>
      <c r="B343" s="17" t="s">
        <v>419</v>
      </c>
      <c r="C343" s="18">
        <v>28979</v>
      </c>
      <c r="D343" s="21" t="s">
        <v>84</v>
      </c>
      <c r="E343" s="20">
        <v>3.66</v>
      </c>
      <c r="F343" s="20"/>
      <c r="G343" s="19"/>
      <c r="H343" s="21"/>
      <c r="I343" s="22">
        <v>0.4</v>
      </c>
      <c r="J343" s="23">
        <f t="shared" si="14"/>
        <v>1.4640000000000002</v>
      </c>
      <c r="K343" s="22">
        <v>1</v>
      </c>
      <c r="L343" s="21">
        <f t="shared" si="15"/>
        <v>3.66</v>
      </c>
      <c r="M343" s="19">
        <v>10</v>
      </c>
      <c r="N343" s="21">
        <f t="shared" si="16"/>
        <v>2.1959999999999997</v>
      </c>
      <c r="O343" s="66">
        <f t="shared" si="17"/>
        <v>32720399.999999996</v>
      </c>
      <c r="P343" s="51">
        <v>2022</v>
      </c>
      <c r="Q343" s="129" t="s">
        <v>85</v>
      </c>
      <c r="R343" s="19"/>
    </row>
    <row r="344" spans="1:18" s="133" customFormat="1" ht="38.25" x14ac:dyDescent="0.25">
      <c r="A344" s="131"/>
      <c r="B344" s="30" t="s">
        <v>419</v>
      </c>
      <c r="C344" s="31">
        <v>28979</v>
      </c>
      <c r="D344" s="34" t="s">
        <v>84</v>
      </c>
      <c r="E344" s="33">
        <v>3.96</v>
      </c>
      <c r="F344" s="33"/>
      <c r="G344" s="32"/>
      <c r="H344" s="34"/>
      <c r="I344" s="35">
        <v>0.4</v>
      </c>
      <c r="J344" s="42">
        <f t="shared" si="14"/>
        <v>1.5840000000000001</v>
      </c>
      <c r="K344" s="35">
        <v>1</v>
      </c>
      <c r="L344" s="34">
        <f t="shared" si="15"/>
        <v>3.96</v>
      </c>
      <c r="M344" s="32">
        <v>2</v>
      </c>
      <c r="N344" s="34">
        <f t="shared" si="16"/>
        <v>2.3759999999999999</v>
      </c>
      <c r="O344" s="63">
        <f t="shared" si="17"/>
        <v>7080480</v>
      </c>
      <c r="P344" s="51">
        <v>2022</v>
      </c>
      <c r="Q344" s="132" t="s">
        <v>85</v>
      </c>
      <c r="R344" s="32" t="s">
        <v>420</v>
      </c>
    </row>
    <row r="345" spans="1:18" s="143" customFormat="1" ht="27" x14ac:dyDescent="0.25">
      <c r="A345" s="142"/>
      <c r="B345" s="43" t="s">
        <v>254</v>
      </c>
      <c r="C345" s="44"/>
      <c r="D345" s="45"/>
      <c r="E345" s="46"/>
      <c r="F345" s="46"/>
      <c r="G345" s="47"/>
      <c r="H345" s="45"/>
      <c r="I345" s="49"/>
      <c r="J345" s="50"/>
      <c r="K345" s="49"/>
      <c r="L345" s="45"/>
      <c r="M345" s="47">
        <f>SUM(M343:M344)</f>
        <v>12</v>
      </c>
      <c r="N345" s="45"/>
      <c r="O345" s="65">
        <f>SUM(O343:O344)</f>
        <v>39800880</v>
      </c>
      <c r="P345" s="54"/>
      <c r="Q345" s="140"/>
      <c r="R345" s="47"/>
    </row>
    <row r="346" spans="1:18" s="133" customFormat="1" ht="25.5" x14ac:dyDescent="0.25">
      <c r="A346" s="131">
        <v>117</v>
      </c>
      <c r="B346" s="30" t="s">
        <v>225</v>
      </c>
      <c r="C346" s="31">
        <v>33787</v>
      </c>
      <c r="D346" s="34" t="s">
        <v>84</v>
      </c>
      <c r="E346" s="33">
        <v>2.66</v>
      </c>
      <c r="F346" s="33"/>
      <c r="G346" s="32"/>
      <c r="H346" s="34"/>
      <c r="I346" s="35">
        <v>0.4</v>
      </c>
      <c r="J346" s="42">
        <f t="shared" si="14"/>
        <v>1.0640000000000001</v>
      </c>
      <c r="K346" s="35">
        <v>1</v>
      </c>
      <c r="L346" s="34">
        <f t="shared" si="15"/>
        <v>2.66</v>
      </c>
      <c r="M346" s="32">
        <v>3</v>
      </c>
      <c r="N346" s="34">
        <f t="shared" si="16"/>
        <v>1.5960000000000001</v>
      </c>
      <c r="O346" s="63">
        <f t="shared" si="17"/>
        <v>7134120</v>
      </c>
      <c r="P346" s="52">
        <v>2022</v>
      </c>
      <c r="Q346" s="132" t="s">
        <v>85</v>
      </c>
      <c r="R346" s="32" t="s">
        <v>216</v>
      </c>
    </row>
    <row r="347" spans="1:18" s="133" customFormat="1" ht="38.25" x14ac:dyDescent="0.25">
      <c r="A347" s="131"/>
      <c r="B347" s="30" t="s">
        <v>225</v>
      </c>
      <c r="C347" s="31">
        <v>33787</v>
      </c>
      <c r="D347" s="34" t="s">
        <v>84</v>
      </c>
      <c r="E347" s="33">
        <v>2.72</v>
      </c>
      <c r="F347" s="33"/>
      <c r="G347" s="32"/>
      <c r="H347" s="34"/>
      <c r="I347" s="35">
        <v>0.4</v>
      </c>
      <c r="J347" s="42">
        <f t="shared" si="14"/>
        <v>1.0880000000000001</v>
      </c>
      <c r="K347" s="35">
        <v>1</v>
      </c>
      <c r="L347" s="34">
        <f t="shared" si="15"/>
        <v>2.72</v>
      </c>
      <c r="M347" s="32">
        <v>6</v>
      </c>
      <c r="N347" s="34">
        <f t="shared" si="16"/>
        <v>1.6320000000000001</v>
      </c>
      <c r="O347" s="63">
        <f t="shared" si="17"/>
        <v>14590080.000000002</v>
      </c>
      <c r="P347" s="52">
        <v>2022</v>
      </c>
      <c r="Q347" s="132" t="s">
        <v>85</v>
      </c>
      <c r="R347" s="32" t="s">
        <v>38</v>
      </c>
    </row>
    <row r="348" spans="1:18" s="138" customFormat="1" ht="27" x14ac:dyDescent="0.25">
      <c r="A348" s="134"/>
      <c r="B348" s="43" t="s">
        <v>227</v>
      </c>
      <c r="C348" s="44"/>
      <c r="D348" s="45"/>
      <c r="E348" s="46"/>
      <c r="F348" s="46"/>
      <c r="G348" s="47"/>
      <c r="H348" s="45"/>
      <c r="I348" s="49"/>
      <c r="J348" s="50"/>
      <c r="K348" s="41"/>
      <c r="L348" s="40"/>
      <c r="M348" s="47">
        <f>SUM(M346:M347)</f>
        <v>9</v>
      </c>
      <c r="N348" s="40"/>
      <c r="O348" s="135">
        <f>SUM(O346:O347)</f>
        <v>21724200</v>
      </c>
      <c r="P348" s="136"/>
      <c r="Q348" s="140"/>
      <c r="R348" s="38"/>
    </row>
    <row r="349" spans="1:18" s="83" customFormat="1" ht="25.5" x14ac:dyDescent="0.25">
      <c r="A349" s="128">
        <v>118</v>
      </c>
      <c r="B349" s="17" t="s">
        <v>83</v>
      </c>
      <c r="C349" s="18">
        <v>30760</v>
      </c>
      <c r="D349" s="21" t="s">
        <v>84</v>
      </c>
      <c r="E349" s="20">
        <v>2.86</v>
      </c>
      <c r="F349" s="20"/>
      <c r="G349" s="19"/>
      <c r="H349" s="21"/>
      <c r="I349" s="22">
        <v>0.4</v>
      </c>
      <c r="J349" s="23">
        <f t="shared" si="14"/>
        <v>1.1439999999999999</v>
      </c>
      <c r="K349" s="29">
        <v>1</v>
      </c>
      <c r="L349" s="28">
        <f t="shared" si="15"/>
        <v>2.86</v>
      </c>
      <c r="M349" s="19">
        <v>3</v>
      </c>
      <c r="N349" s="28">
        <f t="shared" si="16"/>
        <v>1.716</v>
      </c>
      <c r="O349" s="64">
        <f t="shared" si="17"/>
        <v>7670520</v>
      </c>
      <c r="P349" s="53">
        <v>2022</v>
      </c>
      <c r="Q349" s="129" t="s">
        <v>85</v>
      </c>
      <c r="R349" s="24"/>
    </row>
    <row r="350" spans="1:18" s="133" customFormat="1" ht="25.5" x14ac:dyDescent="0.25">
      <c r="A350" s="131"/>
      <c r="B350" s="30" t="s">
        <v>83</v>
      </c>
      <c r="C350" s="31">
        <v>30760</v>
      </c>
      <c r="D350" s="34" t="s">
        <v>84</v>
      </c>
      <c r="E350" s="33">
        <v>3.06</v>
      </c>
      <c r="F350" s="33"/>
      <c r="G350" s="32"/>
      <c r="H350" s="34"/>
      <c r="I350" s="35">
        <v>0.4</v>
      </c>
      <c r="J350" s="42">
        <f t="shared" si="14"/>
        <v>1.2240000000000002</v>
      </c>
      <c r="K350" s="35">
        <v>1</v>
      </c>
      <c r="L350" s="34">
        <f t="shared" si="15"/>
        <v>3.06</v>
      </c>
      <c r="M350" s="32">
        <v>3</v>
      </c>
      <c r="N350" s="34">
        <f t="shared" si="16"/>
        <v>1.8359999999999999</v>
      </c>
      <c r="O350" s="63">
        <f t="shared" si="17"/>
        <v>8206919.9999999991</v>
      </c>
      <c r="P350" s="53">
        <v>2022</v>
      </c>
      <c r="Q350" s="132" t="s">
        <v>85</v>
      </c>
      <c r="R350" s="32" t="s">
        <v>50</v>
      </c>
    </row>
    <row r="351" spans="1:18" s="133" customFormat="1" ht="63.75" x14ac:dyDescent="0.25">
      <c r="A351" s="131"/>
      <c r="B351" s="30" t="s">
        <v>83</v>
      </c>
      <c r="C351" s="31">
        <v>30760</v>
      </c>
      <c r="D351" s="34" t="s">
        <v>84</v>
      </c>
      <c r="E351" s="33">
        <v>3.34</v>
      </c>
      <c r="F351" s="33"/>
      <c r="G351" s="32"/>
      <c r="H351" s="34"/>
      <c r="I351" s="35">
        <v>0.4</v>
      </c>
      <c r="J351" s="42">
        <f t="shared" si="14"/>
        <v>1.3360000000000001</v>
      </c>
      <c r="K351" s="35">
        <v>1</v>
      </c>
      <c r="L351" s="34">
        <f t="shared" si="15"/>
        <v>3.34</v>
      </c>
      <c r="M351" s="32">
        <v>6</v>
      </c>
      <c r="N351" s="34">
        <f t="shared" si="16"/>
        <v>2.0039999999999996</v>
      </c>
      <c r="O351" s="63">
        <f t="shared" si="17"/>
        <v>17915759.999999996</v>
      </c>
      <c r="P351" s="53">
        <v>2022</v>
      </c>
      <c r="Q351" s="132" t="s">
        <v>43</v>
      </c>
      <c r="R351" s="32" t="s">
        <v>86</v>
      </c>
    </row>
    <row r="352" spans="1:18" s="138" customFormat="1" ht="27" x14ac:dyDescent="0.25">
      <c r="A352" s="134"/>
      <c r="B352" s="43" t="s">
        <v>87</v>
      </c>
      <c r="C352" s="44"/>
      <c r="D352" s="45"/>
      <c r="E352" s="46"/>
      <c r="F352" s="46"/>
      <c r="G352" s="47"/>
      <c r="H352" s="45"/>
      <c r="I352" s="49"/>
      <c r="J352" s="50"/>
      <c r="K352" s="41"/>
      <c r="L352" s="40"/>
      <c r="M352" s="47">
        <f>SUM(M349:M351)</f>
        <v>12</v>
      </c>
      <c r="N352" s="40"/>
      <c r="O352" s="135">
        <f>SUM(O349:O351)</f>
        <v>33793200</v>
      </c>
      <c r="P352" s="136"/>
      <c r="Q352" s="140"/>
      <c r="R352" s="38"/>
    </row>
    <row r="353" spans="1:18" s="139" customFormat="1" ht="25.5" x14ac:dyDescent="0.25">
      <c r="A353" s="141">
        <v>119</v>
      </c>
      <c r="B353" s="17" t="s">
        <v>421</v>
      </c>
      <c r="C353" s="18">
        <v>25815</v>
      </c>
      <c r="D353" s="21" t="s">
        <v>179</v>
      </c>
      <c r="E353" s="20">
        <v>4.0599999999999996</v>
      </c>
      <c r="F353" s="20"/>
      <c r="G353" s="22">
        <v>0.08</v>
      </c>
      <c r="H353" s="21">
        <f>G353*E353</f>
        <v>0.32479999999999998</v>
      </c>
      <c r="I353" s="22">
        <v>0.4</v>
      </c>
      <c r="J353" s="23">
        <f t="shared" si="14"/>
        <v>1.7539199999999999</v>
      </c>
      <c r="K353" s="22">
        <v>1</v>
      </c>
      <c r="L353" s="21">
        <f t="shared" si="15"/>
        <v>4.3847999999999994</v>
      </c>
      <c r="M353" s="19">
        <v>10</v>
      </c>
      <c r="N353" s="21">
        <f t="shared" si="16"/>
        <v>2.6308799999999994</v>
      </c>
      <c r="O353" s="66">
        <f t="shared" si="17"/>
        <v>39200111.999999993</v>
      </c>
      <c r="P353" s="51">
        <v>2022</v>
      </c>
      <c r="Q353" s="129" t="s">
        <v>85</v>
      </c>
      <c r="R353" s="19"/>
    </row>
    <row r="354" spans="1:18" s="133" customFormat="1" ht="25.5" x14ac:dyDescent="0.25">
      <c r="A354" s="131"/>
      <c r="B354" s="30" t="s">
        <v>421</v>
      </c>
      <c r="C354" s="31">
        <v>25815</v>
      </c>
      <c r="D354" s="34" t="s">
        <v>179</v>
      </c>
      <c r="E354" s="33">
        <v>4.0599999999999996</v>
      </c>
      <c r="F354" s="33"/>
      <c r="G354" s="35">
        <v>0.09</v>
      </c>
      <c r="H354" s="34">
        <f>G354*E354</f>
        <v>0.36539999999999995</v>
      </c>
      <c r="I354" s="35">
        <v>0.4</v>
      </c>
      <c r="J354" s="42">
        <f t="shared" si="14"/>
        <v>1.77016</v>
      </c>
      <c r="K354" s="35">
        <v>1</v>
      </c>
      <c r="L354" s="34">
        <f t="shared" si="15"/>
        <v>4.4253999999999998</v>
      </c>
      <c r="M354" s="32">
        <v>2</v>
      </c>
      <c r="N354" s="34">
        <f t="shared" si="16"/>
        <v>2.65524</v>
      </c>
      <c r="O354" s="63">
        <f t="shared" si="17"/>
        <v>7912615.2000000002</v>
      </c>
      <c r="P354" s="52">
        <v>2022</v>
      </c>
      <c r="Q354" s="132" t="s">
        <v>85</v>
      </c>
      <c r="R354" s="32" t="s">
        <v>44</v>
      </c>
    </row>
    <row r="355" spans="1:18" s="143" customFormat="1" ht="40.5" x14ac:dyDescent="0.25">
      <c r="A355" s="142"/>
      <c r="B355" s="43" t="s">
        <v>423</v>
      </c>
      <c r="C355" s="44"/>
      <c r="D355" s="45"/>
      <c r="E355" s="46"/>
      <c r="F355" s="46"/>
      <c r="G355" s="49"/>
      <c r="H355" s="45"/>
      <c r="I355" s="49"/>
      <c r="J355" s="50"/>
      <c r="K355" s="49"/>
      <c r="L355" s="45"/>
      <c r="M355" s="47">
        <f>SUM(M353:M354)</f>
        <v>12</v>
      </c>
      <c r="N355" s="45"/>
      <c r="O355" s="65">
        <f>SUM(O353:O354)</f>
        <v>47112727.199999996</v>
      </c>
      <c r="P355" s="54"/>
      <c r="Q355" s="140"/>
      <c r="R355" s="47"/>
    </row>
    <row r="356" spans="1:18" s="139" customFormat="1" x14ac:dyDescent="0.25">
      <c r="A356" s="141">
        <v>120</v>
      </c>
      <c r="B356" s="17" t="s">
        <v>424</v>
      </c>
      <c r="C356" s="18">
        <v>32469</v>
      </c>
      <c r="D356" s="21" t="s">
        <v>84</v>
      </c>
      <c r="E356" s="20">
        <v>2.86</v>
      </c>
      <c r="F356" s="20"/>
      <c r="G356" s="19"/>
      <c r="H356" s="21"/>
      <c r="I356" s="22">
        <v>0.4</v>
      </c>
      <c r="J356" s="23">
        <f t="shared" si="14"/>
        <v>1.1439999999999999</v>
      </c>
      <c r="K356" s="22">
        <v>1</v>
      </c>
      <c r="L356" s="21">
        <f t="shared" si="15"/>
        <v>2.86</v>
      </c>
      <c r="M356" s="19">
        <v>6</v>
      </c>
      <c r="N356" s="21">
        <f t="shared" si="16"/>
        <v>1.716</v>
      </c>
      <c r="O356" s="66">
        <f t="shared" si="17"/>
        <v>15341040</v>
      </c>
      <c r="P356" s="51">
        <v>2022</v>
      </c>
      <c r="Q356" s="129" t="s">
        <v>85</v>
      </c>
      <c r="R356" s="19"/>
    </row>
    <row r="357" spans="1:18" s="133" customFormat="1" ht="38.25" x14ac:dyDescent="0.25">
      <c r="A357" s="131"/>
      <c r="B357" s="30" t="s">
        <v>424</v>
      </c>
      <c r="C357" s="31">
        <v>32469</v>
      </c>
      <c r="D357" s="34" t="s">
        <v>84</v>
      </c>
      <c r="E357" s="33">
        <v>3.03</v>
      </c>
      <c r="F357" s="33"/>
      <c r="G357" s="32"/>
      <c r="H357" s="34"/>
      <c r="I357" s="35">
        <v>0.4</v>
      </c>
      <c r="J357" s="42">
        <f t="shared" si="14"/>
        <v>1.212</v>
      </c>
      <c r="K357" s="35">
        <v>1</v>
      </c>
      <c r="L357" s="34">
        <f t="shared" si="15"/>
        <v>3.03</v>
      </c>
      <c r="M357" s="32">
        <v>6</v>
      </c>
      <c r="N357" s="34">
        <f t="shared" si="16"/>
        <v>1.8179999999999998</v>
      </c>
      <c r="O357" s="63">
        <f t="shared" si="17"/>
        <v>16252920</v>
      </c>
      <c r="P357" s="52">
        <v>2022</v>
      </c>
      <c r="Q357" s="132" t="s">
        <v>85</v>
      </c>
      <c r="R357" s="32" t="s">
        <v>38</v>
      </c>
    </row>
    <row r="358" spans="1:18" s="143" customFormat="1" ht="27" x14ac:dyDescent="0.25">
      <c r="A358" s="142"/>
      <c r="B358" s="43" t="s">
        <v>425</v>
      </c>
      <c r="C358" s="44"/>
      <c r="D358" s="45"/>
      <c r="E358" s="46"/>
      <c r="F358" s="46"/>
      <c r="G358" s="47"/>
      <c r="H358" s="45"/>
      <c r="I358" s="49"/>
      <c r="J358" s="50"/>
      <c r="K358" s="49"/>
      <c r="L358" s="45"/>
      <c r="M358" s="47">
        <f>SUM(M356:M357)</f>
        <v>12</v>
      </c>
      <c r="N358" s="45"/>
      <c r="O358" s="65">
        <f>SUM(O356:O357)</f>
        <v>31593960</v>
      </c>
      <c r="P358" s="54"/>
      <c r="Q358" s="140"/>
      <c r="R358" s="47"/>
    </row>
    <row r="359" spans="1:18" s="139" customFormat="1" ht="25.5" x14ac:dyDescent="0.25">
      <c r="A359" s="141">
        <v>121</v>
      </c>
      <c r="B359" s="17" t="s">
        <v>426</v>
      </c>
      <c r="C359" s="18">
        <v>28097</v>
      </c>
      <c r="D359" s="21" t="s">
        <v>102</v>
      </c>
      <c r="E359" s="20">
        <v>3.99</v>
      </c>
      <c r="F359" s="20">
        <v>0.4</v>
      </c>
      <c r="G359" s="19"/>
      <c r="H359" s="21"/>
      <c r="I359" s="22">
        <v>0.4</v>
      </c>
      <c r="J359" s="23">
        <f t="shared" si="14"/>
        <v>1.7560000000000002</v>
      </c>
      <c r="K359" s="22">
        <v>1</v>
      </c>
      <c r="L359" s="21">
        <f t="shared" si="15"/>
        <v>4.3900000000000006</v>
      </c>
      <c r="M359" s="19">
        <v>3</v>
      </c>
      <c r="N359" s="21">
        <f t="shared" si="16"/>
        <v>2.6340000000000003</v>
      </c>
      <c r="O359" s="66">
        <f t="shared" si="17"/>
        <v>11773980.000000002</v>
      </c>
      <c r="P359" s="51">
        <v>2022</v>
      </c>
      <c r="Q359" s="129" t="s">
        <v>77</v>
      </c>
      <c r="R359" s="19"/>
    </row>
    <row r="360" spans="1:18" s="139" customFormat="1" ht="25.5" x14ac:dyDescent="0.25">
      <c r="A360" s="141"/>
      <c r="B360" s="17" t="s">
        <v>426</v>
      </c>
      <c r="C360" s="18">
        <v>28097</v>
      </c>
      <c r="D360" s="21" t="s">
        <v>102</v>
      </c>
      <c r="E360" s="20">
        <f>3.99+0.33</f>
        <v>4.32</v>
      </c>
      <c r="F360" s="20">
        <v>0.4</v>
      </c>
      <c r="G360" s="19"/>
      <c r="H360" s="21"/>
      <c r="I360" s="22">
        <v>0.4</v>
      </c>
      <c r="J360" s="23">
        <f t="shared" si="14"/>
        <v>1.8880000000000003</v>
      </c>
      <c r="K360" s="22">
        <v>1</v>
      </c>
      <c r="L360" s="21">
        <f t="shared" si="15"/>
        <v>4.7200000000000006</v>
      </c>
      <c r="M360" s="19">
        <v>6</v>
      </c>
      <c r="N360" s="21">
        <f t="shared" si="16"/>
        <v>2.8320000000000003</v>
      </c>
      <c r="O360" s="66">
        <f t="shared" si="17"/>
        <v>25318080</v>
      </c>
      <c r="P360" s="51">
        <v>2022</v>
      </c>
      <c r="Q360" s="129" t="s">
        <v>77</v>
      </c>
      <c r="R360" s="19" t="s">
        <v>50</v>
      </c>
    </row>
    <row r="361" spans="1:18" s="133" customFormat="1" ht="51" x14ac:dyDescent="0.25">
      <c r="A361" s="131"/>
      <c r="B361" s="30" t="s">
        <v>426</v>
      </c>
      <c r="C361" s="31">
        <v>28097</v>
      </c>
      <c r="D361" s="34" t="s">
        <v>102</v>
      </c>
      <c r="E361" s="33">
        <f>3.99+0.33</f>
        <v>4.32</v>
      </c>
      <c r="F361" s="33"/>
      <c r="G361" s="32"/>
      <c r="H361" s="34"/>
      <c r="I361" s="35">
        <v>0.4</v>
      </c>
      <c r="J361" s="42">
        <f t="shared" si="14"/>
        <v>1.7280000000000002</v>
      </c>
      <c r="K361" s="35">
        <v>1</v>
      </c>
      <c r="L361" s="34">
        <f t="shared" si="15"/>
        <v>4.32</v>
      </c>
      <c r="M361" s="32">
        <v>0</v>
      </c>
      <c r="N361" s="34">
        <f t="shared" si="16"/>
        <v>2.5920000000000001</v>
      </c>
      <c r="O361" s="63">
        <f t="shared" si="17"/>
        <v>0</v>
      </c>
      <c r="P361" s="52">
        <v>2022</v>
      </c>
      <c r="Q361" s="132" t="s">
        <v>77</v>
      </c>
      <c r="R361" s="32" t="s">
        <v>427</v>
      </c>
    </row>
    <row r="362" spans="1:18" s="143" customFormat="1" ht="27" x14ac:dyDescent="0.25">
      <c r="A362" s="142"/>
      <c r="B362" s="43" t="s">
        <v>429</v>
      </c>
      <c r="C362" s="44"/>
      <c r="D362" s="45"/>
      <c r="E362" s="46"/>
      <c r="F362" s="46"/>
      <c r="G362" s="47"/>
      <c r="H362" s="45"/>
      <c r="I362" s="49"/>
      <c r="J362" s="50"/>
      <c r="K362" s="49"/>
      <c r="L362" s="45"/>
      <c r="M362" s="47">
        <f>SUM(M359:M361)</f>
        <v>9</v>
      </c>
      <c r="N362" s="45"/>
      <c r="O362" s="65">
        <f>SUM(O359:O361)</f>
        <v>37092060</v>
      </c>
      <c r="P362" s="54"/>
      <c r="Q362" s="140"/>
      <c r="R362" s="47"/>
    </row>
    <row r="363" spans="1:18" s="133" customFormat="1" ht="51" x14ac:dyDescent="0.25">
      <c r="A363" s="131">
        <v>122</v>
      </c>
      <c r="B363" s="30" t="s">
        <v>430</v>
      </c>
      <c r="C363" s="31">
        <v>34372</v>
      </c>
      <c r="D363" s="34" t="s">
        <v>102</v>
      </c>
      <c r="E363" s="33">
        <v>2.34</v>
      </c>
      <c r="F363" s="33"/>
      <c r="G363" s="32"/>
      <c r="H363" s="34"/>
      <c r="I363" s="35">
        <v>0.4</v>
      </c>
      <c r="J363" s="42">
        <f t="shared" si="14"/>
        <v>0.93599999999999994</v>
      </c>
      <c r="K363" s="35">
        <v>1</v>
      </c>
      <c r="L363" s="34">
        <f t="shared" si="15"/>
        <v>2.34</v>
      </c>
      <c r="M363" s="32">
        <v>10</v>
      </c>
      <c r="N363" s="34">
        <f t="shared" si="16"/>
        <v>1.4039999999999999</v>
      </c>
      <c r="O363" s="63">
        <f t="shared" si="17"/>
        <v>20919600</v>
      </c>
      <c r="P363" s="52">
        <v>2022</v>
      </c>
      <c r="Q363" s="132" t="s">
        <v>77</v>
      </c>
      <c r="R363" s="32" t="s">
        <v>431</v>
      </c>
    </row>
    <row r="364" spans="1:18" s="143" customFormat="1" ht="40.5" x14ac:dyDescent="0.25">
      <c r="A364" s="142"/>
      <c r="B364" s="43" t="s">
        <v>433</v>
      </c>
      <c r="C364" s="44"/>
      <c r="D364" s="45"/>
      <c r="E364" s="46"/>
      <c r="F364" s="46"/>
      <c r="G364" s="47"/>
      <c r="H364" s="45"/>
      <c r="I364" s="49"/>
      <c r="J364" s="50"/>
      <c r="K364" s="49"/>
      <c r="L364" s="45"/>
      <c r="M364" s="47">
        <f>SUM(M363:M363)</f>
        <v>10</v>
      </c>
      <c r="N364" s="45"/>
      <c r="O364" s="65">
        <f>SUM(O363:O363)</f>
        <v>20919600</v>
      </c>
      <c r="P364" s="54"/>
      <c r="Q364" s="140"/>
      <c r="R364" s="47"/>
    </row>
    <row r="365" spans="1:18" s="83" customFormat="1" ht="25.5" x14ac:dyDescent="0.25">
      <c r="A365" s="128">
        <v>123</v>
      </c>
      <c r="B365" s="17" t="s">
        <v>434</v>
      </c>
      <c r="C365" s="18">
        <v>34997</v>
      </c>
      <c r="D365" s="21" t="s">
        <v>102</v>
      </c>
      <c r="E365" s="20">
        <v>2.34</v>
      </c>
      <c r="F365" s="20"/>
      <c r="G365" s="19"/>
      <c r="H365" s="21"/>
      <c r="I365" s="22">
        <v>0.4</v>
      </c>
      <c r="J365" s="23">
        <f t="shared" si="14"/>
        <v>0.93599999999999994</v>
      </c>
      <c r="K365" s="29">
        <v>1</v>
      </c>
      <c r="L365" s="28">
        <f t="shared" si="15"/>
        <v>2.34</v>
      </c>
      <c r="M365" s="19">
        <v>12</v>
      </c>
      <c r="N365" s="28">
        <f t="shared" si="16"/>
        <v>1.4039999999999999</v>
      </c>
      <c r="O365" s="64">
        <f t="shared" si="17"/>
        <v>25103520</v>
      </c>
      <c r="P365" s="53">
        <v>2022</v>
      </c>
      <c r="Q365" s="129" t="s">
        <v>77</v>
      </c>
      <c r="R365" s="24"/>
    </row>
    <row r="366" spans="1:18" s="138" customFormat="1" ht="27" x14ac:dyDescent="0.25">
      <c r="A366" s="134"/>
      <c r="B366" s="43" t="s">
        <v>435</v>
      </c>
      <c r="C366" s="44"/>
      <c r="D366" s="45"/>
      <c r="E366" s="46"/>
      <c r="F366" s="46"/>
      <c r="G366" s="47"/>
      <c r="H366" s="45"/>
      <c r="I366" s="49"/>
      <c r="J366" s="50"/>
      <c r="K366" s="41"/>
      <c r="L366" s="40"/>
      <c r="M366" s="47">
        <f>SUM(M365:M365)</f>
        <v>12</v>
      </c>
      <c r="N366" s="40"/>
      <c r="O366" s="135">
        <f>SUM(O365:O365)</f>
        <v>25103520</v>
      </c>
      <c r="P366" s="136"/>
      <c r="Q366" s="140"/>
      <c r="R366" s="38"/>
    </row>
    <row r="367" spans="1:18" s="83" customFormat="1" ht="25.5" x14ac:dyDescent="0.25">
      <c r="A367" s="128">
        <v>124</v>
      </c>
      <c r="B367" s="17" t="s">
        <v>436</v>
      </c>
      <c r="C367" s="18">
        <v>33637</v>
      </c>
      <c r="D367" s="21" t="s">
        <v>102</v>
      </c>
      <c r="E367" s="20">
        <v>2.34</v>
      </c>
      <c r="F367" s="20"/>
      <c r="G367" s="19"/>
      <c r="H367" s="21"/>
      <c r="I367" s="22">
        <v>0.4</v>
      </c>
      <c r="J367" s="23">
        <f t="shared" si="14"/>
        <v>0.93599999999999994</v>
      </c>
      <c r="K367" s="29">
        <v>1</v>
      </c>
      <c r="L367" s="28">
        <f t="shared" si="15"/>
        <v>2.34</v>
      </c>
      <c r="M367" s="19">
        <v>12</v>
      </c>
      <c r="N367" s="28">
        <f t="shared" si="16"/>
        <v>1.4039999999999999</v>
      </c>
      <c r="O367" s="64">
        <f t="shared" si="17"/>
        <v>25103520</v>
      </c>
      <c r="P367" s="53">
        <v>2022</v>
      </c>
      <c r="Q367" s="129" t="s">
        <v>77</v>
      </c>
      <c r="R367" s="24"/>
    </row>
    <row r="368" spans="1:18" s="138" customFormat="1" ht="27" x14ac:dyDescent="0.25">
      <c r="A368" s="134"/>
      <c r="B368" s="43" t="s">
        <v>437</v>
      </c>
      <c r="C368" s="44"/>
      <c r="D368" s="45"/>
      <c r="E368" s="46"/>
      <c r="F368" s="46"/>
      <c r="G368" s="47"/>
      <c r="H368" s="45"/>
      <c r="I368" s="49"/>
      <c r="J368" s="50"/>
      <c r="K368" s="41"/>
      <c r="L368" s="40"/>
      <c r="M368" s="47">
        <f>SUM(M367:M367)</f>
        <v>12</v>
      </c>
      <c r="N368" s="40"/>
      <c r="O368" s="135">
        <f>SUM(O367:O367)</f>
        <v>25103520</v>
      </c>
      <c r="P368" s="136"/>
      <c r="Q368" s="140"/>
      <c r="R368" s="38"/>
    </row>
    <row r="369" spans="1:22" s="133" customFormat="1" ht="25.5" x14ac:dyDescent="0.25">
      <c r="A369" s="131">
        <v>125</v>
      </c>
      <c r="B369" s="30" t="s">
        <v>438</v>
      </c>
      <c r="C369" s="31">
        <v>35744</v>
      </c>
      <c r="D369" s="32" t="s">
        <v>64</v>
      </c>
      <c r="E369" s="33">
        <v>2.34</v>
      </c>
      <c r="F369" s="33"/>
      <c r="G369" s="32"/>
      <c r="H369" s="34"/>
      <c r="I369" s="35">
        <v>0.4</v>
      </c>
      <c r="J369" s="42">
        <f t="shared" si="14"/>
        <v>0.93599999999999994</v>
      </c>
      <c r="K369" s="35">
        <v>1</v>
      </c>
      <c r="L369" s="34">
        <f t="shared" si="15"/>
        <v>2.34</v>
      </c>
      <c r="M369" s="32">
        <v>8</v>
      </c>
      <c r="N369" s="34">
        <f t="shared" si="16"/>
        <v>1.4039999999999999</v>
      </c>
      <c r="O369" s="63">
        <f t="shared" si="17"/>
        <v>16735679.999999998</v>
      </c>
      <c r="P369" s="52">
        <v>2022</v>
      </c>
      <c r="Q369" s="132" t="s">
        <v>77</v>
      </c>
      <c r="R369" s="32" t="s">
        <v>439</v>
      </c>
    </row>
    <row r="370" spans="1:22" s="138" customFormat="1" ht="27" x14ac:dyDescent="0.25">
      <c r="A370" s="134"/>
      <c r="B370" s="43" t="s">
        <v>441</v>
      </c>
      <c r="C370" s="44"/>
      <c r="D370" s="47"/>
      <c r="E370" s="46"/>
      <c r="F370" s="46"/>
      <c r="G370" s="47"/>
      <c r="H370" s="45"/>
      <c r="I370" s="49"/>
      <c r="J370" s="50"/>
      <c r="K370" s="41"/>
      <c r="L370" s="40"/>
      <c r="M370" s="47">
        <f>SUM(M369:M369)</f>
        <v>8</v>
      </c>
      <c r="N370" s="40"/>
      <c r="O370" s="135">
        <f>SUM(O369:O369)</f>
        <v>16735679.999999998</v>
      </c>
      <c r="P370" s="136"/>
      <c r="Q370" s="140"/>
      <c r="R370" s="38"/>
    </row>
    <row r="371" spans="1:22" s="83" customFormat="1" ht="25.5" x14ac:dyDescent="0.25">
      <c r="A371" s="128">
        <v>126</v>
      </c>
      <c r="B371" s="17" t="s">
        <v>442</v>
      </c>
      <c r="C371" s="18">
        <v>30155</v>
      </c>
      <c r="D371" s="51" t="s">
        <v>24</v>
      </c>
      <c r="E371" s="20">
        <v>3.46</v>
      </c>
      <c r="F371" s="20"/>
      <c r="G371" s="19"/>
      <c r="H371" s="21"/>
      <c r="I371" s="22">
        <v>0.4</v>
      </c>
      <c r="J371" s="23">
        <f t="shared" si="14"/>
        <v>1.3840000000000001</v>
      </c>
      <c r="K371" s="29">
        <v>1</v>
      </c>
      <c r="L371" s="28">
        <f t="shared" si="15"/>
        <v>3.46</v>
      </c>
      <c r="M371" s="19">
        <v>6</v>
      </c>
      <c r="N371" s="28">
        <f t="shared" si="16"/>
        <v>2.0759999999999996</v>
      </c>
      <c r="O371" s="64">
        <f t="shared" si="17"/>
        <v>18559439.999999996</v>
      </c>
      <c r="P371" s="53">
        <v>2022</v>
      </c>
      <c r="Q371" s="129" t="s">
        <v>77</v>
      </c>
      <c r="R371" s="24"/>
    </row>
    <row r="372" spans="1:22" s="83" customFormat="1" ht="51" x14ac:dyDescent="0.25">
      <c r="A372" s="128"/>
      <c r="B372" s="17" t="s">
        <v>442</v>
      </c>
      <c r="C372" s="18">
        <v>30155</v>
      </c>
      <c r="D372" s="51" t="s">
        <v>24</v>
      </c>
      <c r="E372" s="20">
        <v>3.65</v>
      </c>
      <c r="F372" s="20"/>
      <c r="G372" s="19"/>
      <c r="H372" s="21"/>
      <c r="I372" s="22">
        <v>0.4</v>
      </c>
      <c r="J372" s="23">
        <f t="shared" si="14"/>
        <v>1.46</v>
      </c>
      <c r="K372" s="29">
        <v>1</v>
      </c>
      <c r="L372" s="28">
        <f t="shared" si="15"/>
        <v>3.65</v>
      </c>
      <c r="M372" s="19">
        <v>5</v>
      </c>
      <c r="N372" s="28">
        <f t="shared" si="16"/>
        <v>2.19</v>
      </c>
      <c r="O372" s="64">
        <f t="shared" si="17"/>
        <v>16315499.999999998</v>
      </c>
      <c r="P372" s="53">
        <v>2022</v>
      </c>
      <c r="Q372" s="129" t="s">
        <v>77</v>
      </c>
      <c r="R372" s="24" t="s">
        <v>443</v>
      </c>
    </row>
    <row r="373" spans="1:22" s="133" customFormat="1" ht="38.25" x14ac:dyDescent="0.25">
      <c r="A373" s="131"/>
      <c r="B373" s="30" t="s">
        <v>442</v>
      </c>
      <c r="C373" s="31">
        <v>30155</v>
      </c>
      <c r="D373" s="52" t="s">
        <v>24</v>
      </c>
      <c r="E373" s="33">
        <v>3.65</v>
      </c>
      <c r="F373" s="33"/>
      <c r="G373" s="32"/>
      <c r="H373" s="34"/>
      <c r="I373" s="35">
        <v>0.5</v>
      </c>
      <c r="J373" s="42">
        <f t="shared" si="14"/>
        <v>1.825</v>
      </c>
      <c r="K373" s="35">
        <v>1</v>
      </c>
      <c r="L373" s="34">
        <f t="shared" si="15"/>
        <v>3.65</v>
      </c>
      <c r="M373" s="32">
        <v>1</v>
      </c>
      <c r="N373" s="34">
        <f t="shared" si="16"/>
        <v>1.825</v>
      </c>
      <c r="O373" s="63">
        <f t="shared" si="17"/>
        <v>2719250</v>
      </c>
      <c r="P373" s="52">
        <v>2022</v>
      </c>
      <c r="Q373" s="132" t="s">
        <v>271</v>
      </c>
      <c r="R373" s="32" t="s">
        <v>444</v>
      </c>
    </row>
    <row r="374" spans="1:22" s="138" customFormat="1" ht="27" x14ac:dyDescent="0.25">
      <c r="A374" s="134"/>
      <c r="B374" s="43" t="s">
        <v>445</v>
      </c>
      <c r="C374" s="44"/>
      <c r="D374" s="54"/>
      <c r="E374" s="46"/>
      <c r="F374" s="46"/>
      <c r="G374" s="47"/>
      <c r="H374" s="45"/>
      <c r="I374" s="49"/>
      <c r="J374" s="50"/>
      <c r="K374" s="41"/>
      <c r="L374" s="40"/>
      <c r="M374" s="47">
        <f>SUM(M371:M373)</f>
        <v>12</v>
      </c>
      <c r="N374" s="40"/>
      <c r="O374" s="135">
        <f>SUM(O371:O373)</f>
        <v>37594189.999999993</v>
      </c>
      <c r="P374" s="136"/>
      <c r="Q374" s="140"/>
      <c r="R374" s="38"/>
    </row>
    <row r="375" spans="1:22" s="83" customFormat="1" ht="25.5" x14ac:dyDescent="0.25">
      <c r="A375" s="128">
        <v>127</v>
      </c>
      <c r="B375" s="17" t="s">
        <v>446</v>
      </c>
      <c r="C375" s="18">
        <v>30103</v>
      </c>
      <c r="D375" s="51" t="s">
        <v>24</v>
      </c>
      <c r="E375" s="20">
        <v>3.26</v>
      </c>
      <c r="F375" s="20"/>
      <c r="G375" s="19"/>
      <c r="H375" s="21"/>
      <c r="I375" s="22">
        <v>0.4</v>
      </c>
      <c r="J375" s="23">
        <f t="shared" si="14"/>
        <v>1.304</v>
      </c>
      <c r="K375" s="29">
        <v>1</v>
      </c>
      <c r="L375" s="28">
        <f t="shared" si="15"/>
        <v>3.26</v>
      </c>
      <c r="M375" s="19">
        <v>4</v>
      </c>
      <c r="N375" s="28">
        <f t="shared" si="16"/>
        <v>1.9559999999999997</v>
      </c>
      <c r="O375" s="64">
        <f>+N375*M375*1490000</f>
        <v>11657759.999999998</v>
      </c>
      <c r="P375" s="53">
        <v>2022</v>
      </c>
      <c r="Q375" s="129" t="s">
        <v>77</v>
      </c>
      <c r="R375" s="24"/>
    </row>
    <row r="376" spans="1:22" s="133" customFormat="1" ht="25.5" x14ac:dyDescent="0.25">
      <c r="A376" s="131"/>
      <c r="B376" s="30" t="s">
        <v>446</v>
      </c>
      <c r="C376" s="31">
        <v>30103</v>
      </c>
      <c r="D376" s="52" t="s">
        <v>24</v>
      </c>
      <c r="E376" s="33">
        <v>3.46</v>
      </c>
      <c r="F376" s="33"/>
      <c r="G376" s="32"/>
      <c r="H376" s="34"/>
      <c r="I376" s="35">
        <v>0.4</v>
      </c>
      <c r="J376" s="42">
        <f t="shared" si="14"/>
        <v>1.3840000000000001</v>
      </c>
      <c r="K376" s="35">
        <v>1</v>
      </c>
      <c r="L376" s="34">
        <f t="shared" si="15"/>
        <v>3.46</v>
      </c>
      <c r="M376" s="32">
        <v>1</v>
      </c>
      <c r="N376" s="34">
        <f t="shared" si="16"/>
        <v>2.0759999999999996</v>
      </c>
      <c r="O376" s="63">
        <f>+N376*M376*1490000</f>
        <v>3093239.9999999995</v>
      </c>
      <c r="P376" s="52">
        <v>2022</v>
      </c>
      <c r="Q376" s="132" t="s">
        <v>77</v>
      </c>
      <c r="R376" s="32" t="s">
        <v>50</v>
      </c>
    </row>
    <row r="377" spans="1:22" s="133" customFormat="1" ht="25.5" x14ac:dyDescent="0.25">
      <c r="A377" s="131"/>
      <c r="B377" s="30" t="s">
        <v>446</v>
      </c>
      <c r="C377" s="31">
        <v>30103</v>
      </c>
      <c r="D377" s="52" t="s">
        <v>24</v>
      </c>
      <c r="E377" s="33">
        <v>3.46</v>
      </c>
      <c r="F377" s="33">
        <v>0.4</v>
      </c>
      <c r="G377" s="32"/>
      <c r="H377" s="34"/>
      <c r="I377" s="35">
        <v>0.4</v>
      </c>
      <c r="J377" s="42">
        <f t="shared" si="14"/>
        <v>1.544</v>
      </c>
      <c r="K377" s="35">
        <v>1</v>
      </c>
      <c r="L377" s="34">
        <f t="shared" si="15"/>
        <v>3.86</v>
      </c>
      <c r="M377" s="32">
        <v>1</v>
      </c>
      <c r="N377" s="34">
        <f t="shared" si="16"/>
        <v>2.3159999999999998</v>
      </c>
      <c r="O377" s="63">
        <f>+N377*M377*1490000</f>
        <v>3450839.9999999995</v>
      </c>
      <c r="P377" s="52">
        <v>2022</v>
      </c>
      <c r="Q377" s="132" t="s">
        <v>77</v>
      </c>
      <c r="R377" s="32" t="s">
        <v>447</v>
      </c>
    </row>
    <row r="378" spans="1:22" s="133" customFormat="1" ht="38.25" x14ac:dyDescent="0.25">
      <c r="A378" s="131"/>
      <c r="B378" s="30" t="s">
        <v>446</v>
      </c>
      <c r="C378" s="31">
        <v>30103</v>
      </c>
      <c r="D378" s="52" t="s">
        <v>24</v>
      </c>
      <c r="E378" s="33">
        <v>3.65</v>
      </c>
      <c r="F378" s="33">
        <v>0.4</v>
      </c>
      <c r="G378" s="32"/>
      <c r="H378" s="34"/>
      <c r="I378" s="35">
        <v>0.4</v>
      </c>
      <c r="J378" s="42">
        <f t="shared" si="14"/>
        <v>1.62</v>
      </c>
      <c r="K378" s="35">
        <v>1</v>
      </c>
      <c r="L378" s="34">
        <f t="shared" si="15"/>
        <v>4.05</v>
      </c>
      <c r="M378" s="32">
        <v>6</v>
      </c>
      <c r="N378" s="34">
        <f t="shared" si="16"/>
        <v>2.4299999999999997</v>
      </c>
      <c r="O378" s="63">
        <f>+N378*M378*1490000</f>
        <v>21724199.999999996</v>
      </c>
      <c r="P378" s="52">
        <v>2022</v>
      </c>
      <c r="Q378" s="132" t="s">
        <v>77</v>
      </c>
      <c r="R378" s="32" t="s">
        <v>38</v>
      </c>
    </row>
    <row r="379" spans="1:22" s="138" customFormat="1" ht="27" x14ac:dyDescent="0.25">
      <c r="A379" s="134"/>
      <c r="B379" s="43" t="s">
        <v>448</v>
      </c>
      <c r="C379" s="44"/>
      <c r="D379" s="54"/>
      <c r="E379" s="46"/>
      <c r="F379" s="46"/>
      <c r="G379" s="47"/>
      <c r="H379" s="45"/>
      <c r="I379" s="49"/>
      <c r="J379" s="50"/>
      <c r="K379" s="41"/>
      <c r="L379" s="40"/>
      <c r="M379" s="47">
        <f>SUM(M375:M378)</f>
        <v>12</v>
      </c>
      <c r="N379" s="40"/>
      <c r="O379" s="135">
        <f>SUM(O375:O378)</f>
        <v>39926039.999999993</v>
      </c>
      <c r="P379" s="136"/>
      <c r="Q379" s="140"/>
      <c r="R379" s="38"/>
    </row>
    <row r="380" spans="1:22" s="133" customFormat="1" ht="55.5" customHeight="1" x14ac:dyDescent="0.25">
      <c r="A380" s="131">
        <v>128</v>
      </c>
      <c r="B380" s="30" t="s">
        <v>449</v>
      </c>
      <c r="C380" s="60">
        <v>32054</v>
      </c>
      <c r="D380" s="52" t="s">
        <v>24</v>
      </c>
      <c r="E380" s="33">
        <v>2.86</v>
      </c>
      <c r="F380" s="33"/>
      <c r="G380" s="32"/>
      <c r="H380" s="34"/>
      <c r="I380" s="35">
        <v>0.4</v>
      </c>
      <c r="J380" s="42">
        <f t="shared" si="14"/>
        <v>1.1439999999999999</v>
      </c>
      <c r="K380" s="35">
        <v>1</v>
      </c>
      <c r="L380" s="34">
        <f t="shared" si="15"/>
        <v>2.86</v>
      </c>
      <c r="M380" s="32">
        <v>6</v>
      </c>
      <c r="N380" s="34">
        <f t="shared" si="16"/>
        <v>1.716</v>
      </c>
      <c r="O380" s="63">
        <f>+N380*M380*1490000</f>
        <v>15341040</v>
      </c>
      <c r="P380" s="52">
        <v>2022</v>
      </c>
      <c r="Q380" s="132" t="s">
        <v>77</v>
      </c>
      <c r="R380" s="32" t="s">
        <v>450</v>
      </c>
      <c r="V380" s="133" t="s">
        <v>451</v>
      </c>
    </row>
    <row r="381" spans="1:22" s="133" customFormat="1" ht="38.25" x14ac:dyDescent="0.25">
      <c r="A381" s="131"/>
      <c r="B381" s="30" t="s">
        <v>449</v>
      </c>
      <c r="C381" s="60">
        <v>32054</v>
      </c>
      <c r="D381" s="52" t="s">
        <v>24</v>
      </c>
      <c r="E381" s="33">
        <v>3.03</v>
      </c>
      <c r="F381" s="33"/>
      <c r="G381" s="32"/>
      <c r="H381" s="34"/>
      <c r="I381" s="35">
        <v>0.4</v>
      </c>
      <c r="J381" s="42">
        <f t="shared" si="14"/>
        <v>1.212</v>
      </c>
      <c r="K381" s="35">
        <v>1</v>
      </c>
      <c r="L381" s="34">
        <f t="shared" si="15"/>
        <v>3.03</v>
      </c>
      <c r="M381" s="32">
        <v>6</v>
      </c>
      <c r="N381" s="34">
        <f t="shared" si="16"/>
        <v>1.8179999999999998</v>
      </c>
      <c r="O381" s="63">
        <f>+N381*M381*1490000</f>
        <v>16252920</v>
      </c>
      <c r="P381" s="53">
        <v>2022</v>
      </c>
      <c r="Q381" s="132" t="s">
        <v>77</v>
      </c>
      <c r="R381" s="32" t="s">
        <v>38</v>
      </c>
    </row>
    <row r="382" spans="1:22" s="138" customFormat="1" ht="27" x14ac:dyDescent="0.25">
      <c r="A382" s="134"/>
      <c r="B382" s="43" t="s">
        <v>455</v>
      </c>
      <c r="C382" s="62"/>
      <c r="D382" s="54"/>
      <c r="E382" s="46"/>
      <c r="F382" s="46"/>
      <c r="G382" s="47"/>
      <c r="H382" s="45"/>
      <c r="I382" s="49"/>
      <c r="J382" s="50"/>
      <c r="K382" s="41"/>
      <c r="L382" s="40"/>
      <c r="M382" s="47">
        <f>SUM(M380:M381)</f>
        <v>12</v>
      </c>
      <c r="N382" s="40"/>
      <c r="O382" s="135">
        <f>SUM(O380:O381)</f>
        <v>31593960</v>
      </c>
      <c r="P382" s="136"/>
      <c r="Q382" s="140"/>
      <c r="R382" s="38"/>
    </row>
    <row r="383" spans="1:22" s="83" customFormat="1" ht="25.5" x14ac:dyDescent="0.25">
      <c r="A383" s="128">
        <v>129</v>
      </c>
      <c r="B383" s="17" t="s">
        <v>76</v>
      </c>
      <c r="C383" s="18">
        <v>29287</v>
      </c>
      <c r="D383" s="19" t="s">
        <v>64</v>
      </c>
      <c r="E383" s="20">
        <v>3.33</v>
      </c>
      <c r="F383" s="20"/>
      <c r="G383" s="19"/>
      <c r="H383" s="21"/>
      <c r="I383" s="22">
        <v>0.4</v>
      </c>
      <c r="J383" s="23">
        <f t="shared" si="14"/>
        <v>1.3320000000000001</v>
      </c>
      <c r="K383" s="29">
        <v>1</v>
      </c>
      <c r="L383" s="28">
        <f t="shared" si="15"/>
        <v>3.33</v>
      </c>
      <c r="M383" s="19">
        <v>12</v>
      </c>
      <c r="N383" s="28">
        <f t="shared" si="16"/>
        <v>1.998</v>
      </c>
      <c r="O383" s="64">
        <f>+N383*M383*1490000</f>
        <v>35724240</v>
      </c>
      <c r="P383" s="53">
        <v>2022</v>
      </c>
      <c r="Q383" s="129" t="s">
        <v>77</v>
      </c>
      <c r="R383" s="24"/>
    </row>
    <row r="384" spans="1:22" s="138" customFormat="1" ht="27" x14ac:dyDescent="0.25">
      <c r="A384" s="134"/>
      <c r="B384" s="43" t="s">
        <v>82</v>
      </c>
      <c r="C384" s="44"/>
      <c r="D384" s="47"/>
      <c r="E384" s="46"/>
      <c r="F384" s="46"/>
      <c r="G384" s="47"/>
      <c r="H384" s="45"/>
      <c r="I384" s="49"/>
      <c r="J384" s="50"/>
      <c r="K384" s="41"/>
      <c r="L384" s="40"/>
      <c r="M384" s="47">
        <f>SUM(M383:M383)</f>
        <v>12</v>
      </c>
      <c r="N384" s="40"/>
      <c r="O384" s="135">
        <f>SUM(O383:O383)</f>
        <v>35724240</v>
      </c>
      <c r="P384" s="136"/>
      <c r="Q384" s="140"/>
      <c r="R384" s="38"/>
    </row>
    <row r="385" spans="1:18" s="83" customFormat="1" ht="25.5" x14ac:dyDescent="0.25">
      <c r="A385" s="128">
        <v>130</v>
      </c>
      <c r="B385" s="17" t="s">
        <v>456</v>
      </c>
      <c r="C385" s="59">
        <v>32425</v>
      </c>
      <c r="D385" s="19" t="s">
        <v>24</v>
      </c>
      <c r="E385" s="20">
        <v>2.86</v>
      </c>
      <c r="F385" s="20"/>
      <c r="G385" s="19"/>
      <c r="H385" s="21"/>
      <c r="I385" s="22">
        <v>0.4</v>
      </c>
      <c r="J385" s="23">
        <f t="shared" si="14"/>
        <v>1.1439999999999999</v>
      </c>
      <c r="K385" s="29">
        <v>1</v>
      </c>
      <c r="L385" s="28">
        <f t="shared" si="15"/>
        <v>2.86</v>
      </c>
      <c r="M385" s="19">
        <v>3</v>
      </c>
      <c r="N385" s="28">
        <f t="shared" si="16"/>
        <v>1.716</v>
      </c>
      <c r="O385" s="64">
        <f>+N385*M385*1490000</f>
        <v>7670520</v>
      </c>
      <c r="P385" s="53">
        <v>2022</v>
      </c>
      <c r="Q385" s="129" t="s">
        <v>77</v>
      </c>
      <c r="R385" s="24"/>
    </row>
    <row r="386" spans="1:18" s="133" customFormat="1" ht="25.5" x14ac:dyDescent="0.25">
      <c r="A386" s="131"/>
      <c r="B386" s="30" t="s">
        <v>456</v>
      </c>
      <c r="C386" s="60">
        <v>32425</v>
      </c>
      <c r="D386" s="32" t="s">
        <v>24</v>
      </c>
      <c r="E386" s="33">
        <v>3.06</v>
      </c>
      <c r="F386" s="33"/>
      <c r="G386" s="32"/>
      <c r="H386" s="34"/>
      <c r="I386" s="35">
        <v>0.4</v>
      </c>
      <c r="J386" s="42">
        <f t="shared" si="14"/>
        <v>1.2240000000000002</v>
      </c>
      <c r="K386" s="35">
        <v>1</v>
      </c>
      <c r="L386" s="34">
        <f t="shared" si="15"/>
        <v>3.06</v>
      </c>
      <c r="M386" s="32">
        <v>3</v>
      </c>
      <c r="N386" s="34">
        <f t="shared" si="16"/>
        <v>1.8359999999999999</v>
      </c>
      <c r="O386" s="63">
        <f>+N386*M386*1490000</f>
        <v>8206919.9999999991</v>
      </c>
      <c r="P386" s="53">
        <v>2022</v>
      </c>
      <c r="Q386" s="132" t="s">
        <v>77</v>
      </c>
      <c r="R386" s="32" t="s">
        <v>50</v>
      </c>
    </row>
    <row r="387" spans="1:18" s="133" customFormat="1" ht="38.25" x14ac:dyDescent="0.25">
      <c r="A387" s="131"/>
      <c r="B387" s="30" t="s">
        <v>456</v>
      </c>
      <c r="C387" s="60">
        <v>32425</v>
      </c>
      <c r="D387" s="32" t="s">
        <v>24</v>
      </c>
      <c r="E387" s="33">
        <v>3.34</v>
      </c>
      <c r="F387" s="33"/>
      <c r="G387" s="32"/>
      <c r="H387" s="34"/>
      <c r="I387" s="35">
        <v>0.4</v>
      </c>
      <c r="J387" s="42">
        <f t="shared" si="14"/>
        <v>1.3360000000000001</v>
      </c>
      <c r="K387" s="35">
        <v>1</v>
      </c>
      <c r="L387" s="34">
        <f t="shared" si="15"/>
        <v>3.34</v>
      </c>
      <c r="M387" s="32">
        <v>6</v>
      </c>
      <c r="N387" s="34">
        <f t="shared" si="16"/>
        <v>2.0039999999999996</v>
      </c>
      <c r="O387" s="63">
        <f>+N387*M387*1490000</f>
        <v>17915759.999999996</v>
      </c>
      <c r="P387" s="53">
        <v>2022</v>
      </c>
      <c r="Q387" s="132" t="s">
        <v>77</v>
      </c>
      <c r="R387" s="32" t="s">
        <v>38</v>
      </c>
    </row>
    <row r="388" spans="1:18" s="138" customFormat="1" ht="27" x14ac:dyDescent="0.25">
      <c r="A388" s="134"/>
      <c r="B388" s="43" t="s">
        <v>457</v>
      </c>
      <c r="C388" s="62"/>
      <c r="D388" s="47"/>
      <c r="E388" s="46"/>
      <c r="F388" s="46"/>
      <c r="G388" s="47"/>
      <c r="H388" s="45"/>
      <c r="I388" s="49"/>
      <c r="J388" s="50"/>
      <c r="K388" s="41"/>
      <c r="L388" s="40"/>
      <c r="M388" s="47">
        <f>SUM(M385:M387)</f>
        <v>12</v>
      </c>
      <c r="N388" s="40"/>
      <c r="O388" s="135">
        <f>SUM(O385:O387)</f>
        <v>33793200</v>
      </c>
      <c r="P388" s="136"/>
      <c r="Q388" s="140"/>
      <c r="R388" s="38"/>
    </row>
    <row r="389" spans="1:18" s="83" customFormat="1" ht="25.5" x14ac:dyDescent="0.25">
      <c r="A389" s="128">
        <v>131</v>
      </c>
      <c r="B389" s="17" t="s">
        <v>458</v>
      </c>
      <c r="C389" s="18">
        <v>31836</v>
      </c>
      <c r="D389" s="21" t="s">
        <v>84</v>
      </c>
      <c r="E389" s="20">
        <v>2.86</v>
      </c>
      <c r="F389" s="20"/>
      <c r="G389" s="19"/>
      <c r="H389" s="21"/>
      <c r="I389" s="22">
        <v>0.4</v>
      </c>
      <c r="J389" s="23">
        <f t="shared" si="14"/>
        <v>1.1439999999999999</v>
      </c>
      <c r="K389" s="29">
        <v>1</v>
      </c>
      <c r="L389" s="28">
        <f t="shared" si="15"/>
        <v>2.86</v>
      </c>
      <c r="M389" s="19">
        <v>3</v>
      </c>
      <c r="N389" s="28">
        <f t="shared" si="16"/>
        <v>1.716</v>
      </c>
      <c r="O389" s="64">
        <f>+N389*M389*1490000</f>
        <v>7670520</v>
      </c>
      <c r="P389" s="53">
        <v>2022</v>
      </c>
      <c r="Q389" s="129" t="s">
        <v>77</v>
      </c>
      <c r="R389" s="24"/>
    </row>
    <row r="390" spans="1:18" s="133" customFormat="1" ht="25.5" x14ac:dyDescent="0.25">
      <c r="A390" s="131"/>
      <c r="B390" s="30" t="s">
        <v>458</v>
      </c>
      <c r="C390" s="31">
        <v>31836</v>
      </c>
      <c r="D390" s="34" t="s">
        <v>84</v>
      </c>
      <c r="E390" s="33">
        <v>3.06</v>
      </c>
      <c r="F390" s="33"/>
      <c r="G390" s="32"/>
      <c r="H390" s="34"/>
      <c r="I390" s="35">
        <v>0.4</v>
      </c>
      <c r="J390" s="42">
        <f t="shared" ref="J390:J391" si="21">I390*(E390+F390+H390)</f>
        <v>1.2240000000000002</v>
      </c>
      <c r="K390" s="35">
        <v>1</v>
      </c>
      <c r="L390" s="34">
        <f t="shared" ref="L390:L391" si="22">K390*(E390+F390+H390)</f>
        <v>3.06</v>
      </c>
      <c r="M390" s="32">
        <v>3</v>
      </c>
      <c r="N390" s="34">
        <f t="shared" si="16"/>
        <v>1.8359999999999999</v>
      </c>
      <c r="O390" s="63">
        <f>+N390*M390*1490000</f>
        <v>8206919.9999999991</v>
      </c>
      <c r="P390" s="53">
        <v>2022</v>
      </c>
      <c r="Q390" s="132" t="s">
        <v>77</v>
      </c>
      <c r="R390" s="32" t="s">
        <v>50</v>
      </c>
    </row>
    <row r="391" spans="1:18" s="133" customFormat="1" ht="38.25" x14ac:dyDescent="0.25">
      <c r="A391" s="131"/>
      <c r="B391" s="30" t="s">
        <v>458</v>
      </c>
      <c r="C391" s="31">
        <v>31836</v>
      </c>
      <c r="D391" s="34" t="s">
        <v>84</v>
      </c>
      <c r="E391" s="33">
        <v>3.34</v>
      </c>
      <c r="F391" s="33"/>
      <c r="G391" s="32"/>
      <c r="H391" s="34"/>
      <c r="I391" s="35">
        <v>0.4</v>
      </c>
      <c r="J391" s="42">
        <f t="shared" si="21"/>
        <v>1.3360000000000001</v>
      </c>
      <c r="K391" s="35">
        <v>1</v>
      </c>
      <c r="L391" s="34">
        <f t="shared" si="22"/>
        <v>3.34</v>
      </c>
      <c r="M391" s="32">
        <v>6</v>
      </c>
      <c r="N391" s="34">
        <f t="shared" si="16"/>
        <v>2.0039999999999996</v>
      </c>
      <c r="O391" s="63">
        <f>+N391*M391*1490000</f>
        <v>17915759.999999996</v>
      </c>
      <c r="P391" s="53">
        <v>2022</v>
      </c>
      <c r="Q391" s="132" t="s">
        <v>77</v>
      </c>
      <c r="R391" s="32" t="s">
        <v>38</v>
      </c>
    </row>
    <row r="392" spans="1:18" s="138" customFormat="1" ht="27" x14ac:dyDescent="0.25">
      <c r="A392" s="134"/>
      <c r="B392" s="43" t="s">
        <v>459</v>
      </c>
      <c r="C392" s="44"/>
      <c r="D392" s="45"/>
      <c r="E392" s="46"/>
      <c r="F392" s="46"/>
      <c r="G392" s="47"/>
      <c r="H392" s="45"/>
      <c r="I392" s="49"/>
      <c r="J392" s="50"/>
      <c r="K392" s="41"/>
      <c r="L392" s="40"/>
      <c r="M392" s="47">
        <f>SUM(M389:M391)</f>
        <v>12</v>
      </c>
      <c r="N392" s="40"/>
      <c r="O392" s="135">
        <f>SUM(O389:O391)</f>
        <v>33793200</v>
      </c>
      <c r="P392" s="136"/>
      <c r="Q392" s="140"/>
      <c r="R392" s="38"/>
    </row>
    <row r="393" spans="1:18" s="83" customFormat="1" ht="25.5" x14ac:dyDescent="0.25">
      <c r="A393" s="128">
        <v>132</v>
      </c>
      <c r="B393" s="17" t="s">
        <v>460</v>
      </c>
      <c r="C393" s="58">
        <v>32952</v>
      </c>
      <c r="D393" s="19" t="s">
        <v>24</v>
      </c>
      <c r="E393" s="20">
        <v>2.2599999999999998</v>
      </c>
      <c r="F393" s="20"/>
      <c r="G393" s="19"/>
      <c r="H393" s="21"/>
      <c r="I393" s="22">
        <v>0.4</v>
      </c>
      <c r="J393" s="23">
        <f t="shared" ref="J393:J567" si="23">I393*(E393+F393+H393)</f>
        <v>0.90399999999999991</v>
      </c>
      <c r="K393" s="29">
        <v>1</v>
      </c>
      <c r="L393" s="28">
        <f t="shared" ref="L393:L567" si="24">K393*(E393+F393+H393)</f>
        <v>2.2599999999999998</v>
      </c>
      <c r="M393" s="19">
        <v>4</v>
      </c>
      <c r="N393" s="28">
        <f t="shared" si="16"/>
        <v>1.3559999999999999</v>
      </c>
      <c r="O393" s="64">
        <f>+N393*M393*1490000</f>
        <v>8081759.9999999991</v>
      </c>
      <c r="P393" s="53">
        <v>2022</v>
      </c>
      <c r="Q393" s="129" t="s">
        <v>77</v>
      </c>
      <c r="R393" s="24"/>
    </row>
    <row r="394" spans="1:18" s="133" customFormat="1" ht="25.5" x14ac:dyDescent="0.25">
      <c r="A394" s="131"/>
      <c r="B394" s="30" t="s">
        <v>460</v>
      </c>
      <c r="C394" s="55">
        <v>32952</v>
      </c>
      <c r="D394" s="32" t="s">
        <v>24</v>
      </c>
      <c r="E394" s="33">
        <v>2.46</v>
      </c>
      <c r="F394" s="33"/>
      <c r="G394" s="32"/>
      <c r="H394" s="34"/>
      <c r="I394" s="35">
        <v>0.4</v>
      </c>
      <c r="J394" s="42">
        <f t="shared" si="23"/>
        <v>0.98399999999999999</v>
      </c>
      <c r="K394" s="35">
        <v>1</v>
      </c>
      <c r="L394" s="34">
        <f t="shared" si="24"/>
        <v>2.46</v>
      </c>
      <c r="M394" s="32">
        <v>2</v>
      </c>
      <c r="N394" s="34">
        <f t="shared" si="16"/>
        <v>1.476</v>
      </c>
      <c r="O394" s="63">
        <f>+N394*M394*1490000</f>
        <v>4398480</v>
      </c>
      <c r="P394" s="52">
        <v>2022</v>
      </c>
      <c r="Q394" s="132" t="s">
        <v>77</v>
      </c>
      <c r="R394" s="32" t="s">
        <v>50</v>
      </c>
    </row>
    <row r="395" spans="1:18" s="133" customFormat="1" ht="38.25" x14ac:dyDescent="0.25">
      <c r="A395" s="131"/>
      <c r="B395" s="30" t="s">
        <v>460</v>
      </c>
      <c r="C395" s="55">
        <v>32952</v>
      </c>
      <c r="D395" s="32" t="s">
        <v>24</v>
      </c>
      <c r="E395" s="33">
        <v>2.72</v>
      </c>
      <c r="F395" s="33"/>
      <c r="G395" s="32"/>
      <c r="H395" s="34"/>
      <c r="I395" s="35">
        <v>0.4</v>
      </c>
      <c r="J395" s="42">
        <f t="shared" si="23"/>
        <v>1.0880000000000001</v>
      </c>
      <c r="K395" s="35">
        <v>1</v>
      </c>
      <c r="L395" s="34">
        <f t="shared" si="24"/>
        <v>2.72</v>
      </c>
      <c r="M395" s="32">
        <v>6</v>
      </c>
      <c r="N395" s="34">
        <f t="shared" si="16"/>
        <v>1.6320000000000001</v>
      </c>
      <c r="O395" s="63">
        <f>+N395*M395*1490000</f>
        <v>14590080.000000002</v>
      </c>
      <c r="P395" s="52">
        <v>2022</v>
      </c>
      <c r="Q395" s="132" t="s">
        <v>77</v>
      </c>
      <c r="R395" s="32" t="s">
        <v>38</v>
      </c>
    </row>
    <row r="396" spans="1:18" s="138" customFormat="1" ht="27" x14ac:dyDescent="0.25">
      <c r="A396" s="134"/>
      <c r="B396" s="43" t="s">
        <v>461</v>
      </c>
      <c r="C396" s="57"/>
      <c r="D396" s="47"/>
      <c r="E396" s="46"/>
      <c r="F396" s="46"/>
      <c r="G396" s="47"/>
      <c r="H396" s="45"/>
      <c r="I396" s="49"/>
      <c r="J396" s="50"/>
      <c r="K396" s="41"/>
      <c r="L396" s="40"/>
      <c r="M396" s="47">
        <f>SUM(M393:M395)</f>
        <v>12</v>
      </c>
      <c r="N396" s="40"/>
      <c r="O396" s="135">
        <f>SUM(O393:O395)</f>
        <v>27070320</v>
      </c>
      <c r="P396" s="136"/>
      <c r="Q396" s="140"/>
      <c r="R396" s="38"/>
    </row>
    <row r="397" spans="1:18" s="133" customFormat="1" ht="25.5" x14ac:dyDescent="0.25">
      <c r="A397" s="131">
        <v>133</v>
      </c>
      <c r="B397" s="30" t="s">
        <v>462</v>
      </c>
      <c r="C397" s="31">
        <v>33271</v>
      </c>
      <c r="D397" s="34" t="s">
        <v>102</v>
      </c>
      <c r="E397" s="33">
        <v>3</v>
      </c>
      <c r="F397" s="33">
        <v>0.4</v>
      </c>
      <c r="G397" s="32"/>
      <c r="H397" s="34"/>
      <c r="I397" s="35">
        <v>0.4</v>
      </c>
      <c r="J397" s="42">
        <f t="shared" si="23"/>
        <v>1.36</v>
      </c>
      <c r="K397" s="35">
        <v>1</v>
      </c>
      <c r="L397" s="34">
        <f t="shared" si="24"/>
        <v>3.4</v>
      </c>
      <c r="M397" s="32">
        <v>0</v>
      </c>
      <c r="N397" s="34">
        <f t="shared" si="16"/>
        <v>2.04</v>
      </c>
      <c r="O397" s="63">
        <f>+N397*M397*1490000</f>
        <v>0</v>
      </c>
      <c r="P397" s="52">
        <v>2022</v>
      </c>
      <c r="Q397" s="132" t="s">
        <v>72</v>
      </c>
      <c r="R397" s="32" t="s">
        <v>428</v>
      </c>
    </row>
    <row r="398" spans="1:18" s="138" customFormat="1" ht="27" x14ac:dyDescent="0.25">
      <c r="A398" s="134"/>
      <c r="B398" s="43" t="s">
        <v>464</v>
      </c>
      <c r="C398" s="44"/>
      <c r="D398" s="45"/>
      <c r="E398" s="46"/>
      <c r="F398" s="46"/>
      <c r="G398" s="47"/>
      <c r="H398" s="45"/>
      <c r="I398" s="49"/>
      <c r="J398" s="50"/>
      <c r="K398" s="41"/>
      <c r="L398" s="40"/>
      <c r="M398" s="47">
        <f>SUM(M397)</f>
        <v>0</v>
      </c>
      <c r="N398" s="40"/>
      <c r="O398" s="135">
        <f>SUM(O397:O397)</f>
        <v>0</v>
      </c>
      <c r="P398" s="136"/>
      <c r="Q398" s="140"/>
      <c r="R398" s="38"/>
    </row>
    <row r="399" spans="1:18" s="83" customFormat="1" ht="17.25" customHeight="1" x14ac:dyDescent="0.25">
      <c r="A399" s="128">
        <v>134</v>
      </c>
      <c r="B399" s="17" t="s">
        <v>465</v>
      </c>
      <c r="C399" s="18">
        <v>34876</v>
      </c>
      <c r="D399" s="21" t="s">
        <v>102</v>
      </c>
      <c r="E399" s="20">
        <v>2.34</v>
      </c>
      <c r="F399" s="20"/>
      <c r="G399" s="19"/>
      <c r="H399" s="21"/>
      <c r="I399" s="22">
        <v>0.4</v>
      </c>
      <c r="J399" s="23">
        <f t="shared" si="23"/>
        <v>0.93599999999999994</v>
      </c>
      <c r="K399" s="29">
        <v>1</v>
      </c>
      <c r="L399" s="28">
        <f t="shared" si="24"/>
        <v>2.34</v>
      </c>
      <c r="M399" s="19">
        <v>12</v>
      </c>
      <c r="N399" s="28">
        <f t="shared" si="16"/>
        <v>1.4039999999999999</v>
      </c>
      <c r="O399" s="64">
        <f>+N399*M399*1490000</f>
        <v>25103520</v>
      </c>
      <c r="P399" s="53">
        <v>2022</v>
      </c>
      <c r="Q399" s="129" t="s">
        <v>72</v>
      </c>
      <c r="R399" s="24"/>
    </row>
    <row r="400" spans="1:18" s="138" customFormat="1" ht="27" x14ac:dyDescent="0.25">
      <c r="A400" s="134"/>
      <c r="B400" s="43" t="s">
        <v>466</v>
      </c>
      <c r="C400" s="44"/>
      <c r="D400" s="45"/>
      <c r="E400" s="46"/>
      <c r="F400" s="46"/>
      <c r="G400" s="47"/>
      <c r="H400" s="45"/>
      <c r="I400" s="49"/>
      <c r="J400" s="50"/>
      <c r="K400" s="41"/>
      <c r="L400" s="40"/>
      <c r="M400" s="47">
        <f>SUM(M399:M399)</f>
        <v>12</v>
      </c>
      <c r="N400" s="40"/>
      <c r="O400" s="135">
        <f>SUM(O399:O399)</f>
        <v>25103520</v>
      </c>
      <c r="P400" s="136"/>
      <c r="Q400" s="140"/>
      <c r="R400" s="38"/>
    </row>
    <row r="401" spans="1:18" s="133" customFormat="1" ht="25.5" x14ac:dyDescent="0.25">
      <c r="A401" s="131">
        <v>135</v>
      </c>
      <c r="B401" s="30" t="s">
        <v>70</v>
      </c>
      <c r="C401" s="31">
        <v>35706</v>
      </c>
      <c r="D401" s="32" t="s">
        <v>64</v>
      </c>
      <c r="E401" s="33">
        <v>2.34</v>
      </c>
      <c r="F401" s="33"/>
      <c r="G401" s="32"/>
      <c r="H401" s="34"/>
      <c r="I401" s="35">
        <v>0.4</v>
      </c>
      <c r="J401" s="42">
        <f t="shared" si="23"/>
        <v>0.93599999999999994</v>
      </c>
      <c r="K401" s="35">
        <v>1</v>
      </c>
      <c r="L401" s="34">
        <f t="shared" si="24"/>
        <v>2.34</v>
      </c>
      <c r="M401" s="32">
        <v>2</v>
      </c>
      <c r="N401" s="34">
        <f t="shared" si="16"/>
        <v>1.4039999999999999</v>
      </c>
      <c r="O401" s="63">
        <f>+N401*M401*1490000</f>
        <v>4183919.9999999995</v>
      </c>
      <c r="P401" s="52">
        <v>2022</v>
      </c>
      <c r="Q401" s="132" t="s">
        <v>43</v>
      </c>
      <c r="R401" s="32" t="s">
        <v>71</v>
      </c>
    </row>
    <row r="402" spans="1:18" s="83" customFormat="1" ht="25.5" x14ac:dyDescent="0.25">
      <c r="A402" s="128"/>
      <c r="B402" s="17" t="s">
        <v>70</v>
      </c>
      <c r="C402" s="18">
        <v>35706</v>
      </c>
      <c r="D402" s="19" t="s">
        <v>64</v>
      </c>
      <c r="E402" s="20">
        <v>2.34</v>
      </c>
      <c r="F402" s="20"/>
      <c r="G402" s="19"/>
      <c r="H402" s="21"/>
      <c r="I402" s="22">
        <v>0.4</v>
      </c>
      <c r="J402" s="23">
        <f t="shared" si="23"/>
        <v>0.93599999999999994</v>
      </c>
      <c r="K402" s="29">
        <v>1</v>
      </c>
      <c r="L402" s="28">
        <f t="shared" si="24"/>
        <v>2.34</v>
      </c>
      <c r="M402" s="19">
        <v>10</v>
      </c>
      <c r="N402" s="28">
        <f t="shared" si="16"/>
        <v>1.4039999999999999</v>
      </c>
      <c r="O402" s="64">
        <f>+N402*M402*1490000</f>
        <v>20919600</v>
      </c>
      <c r="P402" s="53">
        <v>2022</v>
      </c>
      <c r="Q402" s="129" t="s">
        <v>72</v>
      </c>
      <c r="R402" s="24" t="s">
        <v>467</v>
      </c>
    </row>
    <row r="403" spans="1:18" s="138" customFormat="1" ht="27" x14ac:dyDescent="0.25">
      <c r="A403" s="134"/>
      <c r="B403" s="43" t="s">
        <v>75</v>
      </c>
      <c r="C403" s="44"/>
      <c r="D403" s="47"/>
      <c r="E403" s="46"/>
      <c r="F403" s="46"/>
      <c r="G403" s="47"/>
      <c r="H403" s="45"/>
      <c r="I403" s="49"/>
      <c r="J403" s="50"/>
      <c r="K403" s="41"/>
      <c r="L403" s="40"/>
      <c r="M403" s="47">
        <f>SUM(M401:M402)</f>
        <v>12</v>
      </c>
      <c r="N403" s="40"/>
      <c r="O403" s="135">
        <f>SUM(O401:O402)</f>
        <v>25103520</v>
      </c>
      <c r="P403" s="136"/>
      <c r="Q403" s="140"/>
      <c r="R403" s="38"/>
    </row>
    <row r="404" spans="1:18" s="133" customFormat="1" ht="25.5" x14ac:dyDescent="0.25">
      <c r="A404" s="131">
        <v>136</v>
      </c>
      <c r="B404" s="30" t="s">
        <v>468</v>
      </c>
      <c r="C404" s="55">
        <v>33948</v>
      </c>
      <c r="D404" s="32" t="s">
        <v>24</v>
      </c>
      <c r="E404" s="33">
        <v>2.46</v>
      </c>
      <c r="F404" s="33"/>
      <c r="G404" s="32"/>
      <c r="H404" s="34"/>
      <c r="I404" s="35">
        <v>0.4</v>
      </c>
      <c r="J404" s="42">
        <f t="shared" si="23"/>
        <v>0.98399999999999999</v>
      </c>
      <c r="K404" s="35">
        <v>1</v>
      </c>
      <c r="L404" s="34">
        <f t="shared" si="24"/>
        <v>2.46</v>
      </c>
      <c r="M404" s="32">
        <v>6</v>
      </c>
      <c r="N404" s="34">
        <f t="shared" si="16"/>
        <v>1.476</v>
      </c>
      <c r="O404" s="63">
        <f>+N404*M404*1490000</f>
        <v>13195440</v>
      </c>
      <c r="P404" s="52">
        <v>2022</v>
      </c>
      <c r="Q404" s="132" t="s">
        <v>72</v>
      </c>
      <c r="R404" s="32" t="s">
        <v>50</v>
      </c>
    </row>
    <row r="405" spans="1:18" s="133" customFormat="1" ht="38.25" x14ac:dyDescent="0.25">
      <c r="A405" s="131"/>
      <c r="B405" s="30" t="s">
        <v>468</v>
      </c>
      <c r="C405" s="55">
        <v>33948</v>
      </c>
      <c r="D405" s="32" t="s">
        <v>24</v>
      </c>
      <c r="E405" s="33">
        <v>2.72</v>
      </c>
      <c r="F405" s="33"/>
      <c r="G405" s="32"/>
      <c r="H405" s="34"/>
      <c r="I405" s="35">
        <v>0.4</v>
      </c>
      <c r="J405" s="42">
        <f t="shared" si="23"/>
        <v>1.0880000000000001</v>
      </c>
      <c r="K405" s="35">
        <v>1</v>
      </c>
      <c r="L405" s="34">
        <f t="shared" si="24"/>
        <v>2.72</v>
      </c>
      <c r="M405" s="32">
        <v>6</v>
      </c>
      <c r="N405" s="34">
        <f t="shared" si="16"/>
        <v>1.6320000000000001</v>
      </c>
      <c r="O405" s="63">
        <f>+N405*M405*1490000</f>
        <v>14590080.000000002</v>
      </c>
      <c r="P405" s="52">
        <v>2022</v>
      </c>
      <c r="Q405" s="132" t="s">
        <v>72</v>
      </c>
      <c r="R405" s="32" t="s">
        <v>38</v>
      </c>
    </row>
    <row r="406" spans="1:18" s="138" customFormat="1" ht="27" x14ac:dyDescent="0.25">
      <c r="A406" s="134"/>
      <c r="B406" s="43" t="s">
        <v>471</v>
      </c>
      <c r="C406" s="57"/>
      <c r="D406" s="47"/>
      <c r="E406" s="46"/>
      <c r="F406" s="46"/>
      <c r="G406" s="47"/>
      <c r="H406" s="45"/>
      <c r="I406" s="49"/>
      <c r="J406" s="50"/>
      <c r="K406" s="41"/>
      <c r="L406" s="40"/>
      <c r="M406" s="47">
        <f>SUM(M404:M405)</f>
        <v>12</v>
      </c>
      <c r="N406" s="40"/>
      <c r="O406" s="135">
        <f>SUM(O404:O405)</f>
        <v>27785520</v>
      </c>
      <c r="P406" s="136"/>
      <c r="Q406" s="140"/>
      <c r="R406" s="38"/>
    </row>
    <row r="407" spans="1:18" s="133" customFormat="1" ht="25.5" x14ac:dyDescent="0.25">
      <c r="A407" s="131">
        <v>137</v>
      </c>
      <c r="B407" s="30" t="s">
        <v>472</v>
      </c>
      <c r="C407" s="31">
        <v>30989</v>
      </c>
      <c r="D407" s="52" t="s">
        <v>24</v>
      </c>
      <c r="E407" s="33">
        <v>3.26</v>
      </c>
      <c r="F407" s="33"/>
      <c r="G407" s="32"/>
      <c r="H407" s="34"/>
      <c r="I407" s="35">
        <v>0.4</v>
      </c>
      <c r="J407" s="42">
        <f t="shared" si="23"/>
        <v>1.304</v>
      </c>
      <c r="K407" s="35">
        <v>1</v>
      </c>
      <c r="L407" s="34">
        <f t="shared" si="24"/>
        <v>3.26</v>
      </c>
      <c r="M407" s="32">
        <v>6</v>
      </c>
      <c r="N407" s="34">
        <f t="shared" si="16"/>
        <v>1.9559999999999997</v>
      </c>
      <c r="O407" s="63">
        <f>+N407*M407*1490000</f>
        <v>17486640</v>
      </c>
      <c r="P407" s="52">
        <v>2022</v>
      </c>
      <c r="Q407" s="132" t="s">
        <v>72</v>
      </c>
      <c r="R407" s="32" t="s">
        <v>50</v>
      </c>
    </row>
    <row r="408" spans="1:18" s="133" customFormat="1" ht="51" x14ac:dyDescent="0.25">
      <c r="A408" s="131"/>
      <c r="B408" s="30" t="s">
        <v>472</v>
      </c>
      <c r="C408" s="31">
        <v>30989</v>
      </c>
      <c r="D408" s="52" t="s">
        <v>24</v>
      </c>
      <c r="E408" s="33">
        <v>3.34</v>
      </c>
      <c r="F408" s="33"/>
      <c r="G408" s="32"/>
      <c r="H408" s="34"/>
      <c r="I408" s="35">
        <v>0.4</v>
      </c>
      <c r="J408" s="42">
        <f t="shared" si="23"/>
        <v>1.3360000000000001</v>
      </c>
      <c r="K408" s="35">
        <v>1</v>
      </c>
      <c r="L408" s="34">
        <f t="shared" si="24"/>
        <v>3.34</v>
      </c>
      <c r="M408" s="32">
        <v>1</v>
      </c>
      <c r="N408" s="34">
        <f t="shared" ref="N408" si="25">+L408-J408</f>
        <v>2.0039999999999996</v>
      </c>
      <c r="O408" s="63">
        <f>+N408*M408*1490000</f>
        <v>2985959.9999999995</v>
      </c>
      <c r="P408" s="52">
        <v>2022</v>
      </c>
      <c r="Q408" s="132" t="s">
        <v>72</v>
      </c>
      <c r="R408" s="32" t="s">
        <v>473</v>
      </c>
    </row>
    <row r="409" spans="1:18" s="138" customFormat="1" ht="27" x14ac:dyDescent="0.25">
      <c r="A409" s="134"/>
      <c r="B409" s="43" t="s">
        <v>475</v>
      </c>
      <c r="C409" s="44"/>
      <c r="D409" s="54"/>
      <c r="E409" s="46"/>
      <c r="F409" s="46"/>
      <c r="G409" s="47"/>
      <c r="H409" s="45"/>
      <c r="I409" s="49"/>
      <c r="J409" s="50"/>
      <c r="K409" s="41"/>
      <c r="L409" s="40"/>
      <c r="M409" s="47">
        <f>SUM(M407:M408)</f>
        <v>7</v>
      </c>
      <c r="N409" s="40"/>
      <c r="O409" s="135">
        <f>SUM(O407:O408)</f>
        <v>20472600</v>
      </c>
      <c r="P409" s="136"/>
      <c r="Q409" s="140"/>
      <c r="R409" s="38"/>
    </row>
    <row r="410" spans="1:18" s="83" customFormat="1" x14ac:dyDescent="0.25">
      <c r="A410" s="128">
        <v>138</v>
      </c>
      <c r="B410" s="17" t="s">
        <v>476</v>
      </c>
      <c r="C410" s="18">
        <v>30403</v>
      </c>
      <c r="D410" s="51" t="s">
        <v>24</v>
      </c>
      <c r="E410" s="20">
        <v>3.26</v>
      </c>
      <c r="F410" s="20"/>
      <c r="G410" s="19"/>
      <c r="H410" s="21"/>
      <c r="I410" s="22">
        <v>0.4</v>
      </c>
      <c r="J410" s="23">
        <f t="shared" si="23"/>
        <v>1.304</v>
      </c>
      <c r="K410" s="29">
        <v>1</v>
      </c>
      <c r="L410" s="28">
        <f t="shared" si="24"/>
        <v>3.26</v>
      </c>
      <c r="M410" s="19">
        <v>5</v>
      </c>
      <c r="N410" s="28">
        <f t="shared" ref="N410:N584" si="26">+L410-J410</f>
        <v>1.9559999999999997</v>
      </c>
      <c r="O410" s="64">
        <f>+N410*M410*1490000</f>
        <v>14572199.999999998</v>
      </c>
      <c r="P410" s="53">
        <v>2022</v>
      </c>
      <c r="Q410" s="129" t="s">
        <v>72</v>
      </c>
      <c r="R410" s="24"/>
    </row>
    <row r="411" spans="1:18" s="133" customFormat="1" ht="25.5" x14ac:dyDescent="0.25">
      <c r="A411" s="131"/>
      <c r="B411" s="30" t="s">
        <v>476</v>
      </c>
      <c r="C411" s="31">
        <v>30403</v>
      </c>
      <c r="D411" s="52" t="s">
        <v>24</v>
      </c>
      <c r="E411" s="33">
        <v>3.26</v>
      </c>
      <c r="F411" s="33">
        <v>0.4</v>
      </c>
      <c r="G411" s="32"/>
      <c r="H411" s="34"/>
      <c r="I411" s="35">
        <v>0.4</v>
      </c>
      <c r="J411" s="42">
        <f t="shared" si="23"/>
        <v>1.464</v>
      </c>
      <c r="K411" s="35">
        <v>1</v>
      </c>
      <c r="L411" s="34">
        <f t="shared" si="24"/>
        <v>3.6599999999999997</v>
      </c>
      <c r="M411" s="32">
        <v>1</v>
      </c>
      <c r="N411" s="34">
        <f t="shared" si="26"/>
        <v>2.1959999999999997</v>
      </c>
      <c r="O411" s="63">
        <f>+N411*M411*1490000</f>
        <v>3272039.9999999995</v>
      </c>
      <c r="P411" s="53">
        <v>2022</v>
      </c>
      <c r="Q411" s="132" t="s">
        <v>72</v>
      </c>
      <c r="R411" s="32" t="s">
        <v>477</v>
      </c>
    </row>
    <row r="412" spans="1:18" s="133" customFormat="1" ht="38.25" x14ac:dyDescent="0.25">
      <c r="A412" s="131"/>
      <c r="B412" s="30" t="s">
        <v>476</v>
      </c>
      <c r="C412" s="31">
        <v>30403</v>
      </c>
      <c r="D412" s="52" t="s">
        <v>24</v>
      </c>
      <c r="E412" s="33">
        <v>3.34</v>
      </c>
      <c r="F412" s="33">
        <v>0.4</v>
      </c>
      <c r="G412" s="32"/>
      <c r="H412" s="34"/>
      <c r="I412" s="35">
        <v>0.4</v>
      </c>
      <c r="J412" s="42">
        <f t="shared" si="23"/>
        <v>1.496</v>
      </c>
      <c r="K412" s="35">
        <v>1</v>
      </c>
      <c r="L412" s="34">
        <f t="shared" si="24"/>
        <v>3.7399999999999998</v>
      </c>
      <c r="M412" s="32">
        <v>6</v>
      </c>
      <c r="N412" s="34">
        <f t="shared" si="26"/>
        <v>2.2439999999999998</v>
      </c>
      <c r="O412" s="63">
        <f>+N412*M412*1490000</f>
        <v>20061359.999999996</v>
      </c>
      <c r="P412" s="53">
        <v>2022</v>
      </c>
      <c r="Q412" s="132" t="s">
        <v>72</v>
      </c>
      <c r="R412" s="32" t="s">
        <v>38</v>
      </c>
    </row>
    <row r="413" spans="1:18" s="138" customFormat="1" ht="27" x14ac:dyDescent="0.25">
      <c r="A413" s="134"/>
      <c r="B413" s="43" t="s">
        <v>478</v>
      </c>
      <c r="C413" s="44"/>
      <c r="D413" s="54"/>
      <c r="E413" s="46"/>
      <c r="F413" s="46"/>
      <c r="G413" s="47"/>
      <c r="H413" s="45"/>
      <c r="I413" s="49"/>
      <c r="J413" s="50"/>
      <c r="K413" s="41"/>
      <c r="L413" s="40"/>
      <c r="M413" s="47">
        <f>SUM(M410:M412)</f>
        <v>12</v>
      </c>
      <c r="N413" s="40"/>
      <c r="O413" s="135">
        <f>SUM(O410:O412)</f>
        <v>37905599.999999993</v>
      </c>
      <c r="P413" s="136"/>
      <c r="Q413" s="140"/>
      <c r="R413" s="38"/>
    </row>
    <row r="414" spans="1:18" s="83" customFormat="1" ht="18" customHeight="1" x14ac:dyDescent="0.25">
      <c r="A414" s="128">
        <v>139</v>
      </c>
      <c r="B414" s="17" t="s">
        <v>479</v>
      </c>
      <c r="C414" s="18">
        <v>30125</v>
      </c>
      <c r="D414" s="51" t="s">
        <v>24</v>
      </c>
      <c r="E414" s="20">
        <v>3.26</v>
      </c>
      <c r="F414" s="20"/>
      <c r="G414" s="19"/>
      <c r="H414" s="21"/>
      <c r="I414" s="22">
        <v>0.4</v>
      </c>
      <c r="J414" s="23">
        <f t="shared" si="23"/>
        <v>1.304</v>
      </c>
      <c r="K414" s="29">
        <v>1</v>
      </c>
      <c r="L414" s="28">
        <f t="shared" si="24"/>
        <v>3.26</v>
      </c>
      <c r="M414" s="19">
        <v>6</v>
      </c>
      <c r="N414" s="28">
        <f t="shared" si="26"/>
        <v>1.9559999999999997</v>
      </c>
      <c r="O414" s="64">
        <f>+N414*M414*1490000</f>
        <v>17486640</v>
      </c>
      <c r="P414" s="53">
        <v>2022</v>
      </c>
      <c r="Q414" s="129" t="s">
        <v>72</v>
      </c>
      <c r="R414" s="24"/>
    </row>
    <row r="415" spans="1:18" s="133" customFormat="1" ht="51" x14ac:dyDescent="0.25">
      <c r="A415" s="131"/>
      <c r="B415" s="30" t="s">
        <v>479</v>
      </c>
      <c r="C415" s="31">
        <v>30125</v>
      </c>
      <c r="D415" s="52" t="s">
        <v>24</v>
      </c>
      <c r="E415" s="33">
        <v>3.34</v>
      </c>
      <c r="F415" s="33"/>
      <c r="G415" s="32"/>
      <c r="H415" s="34"/>
      <c r="I415" s="35">
        <v>0.4</v>
      </c>
      <c r="J415" s="42">
        <f t="shared" si="23"/>
        <v>1.3360000000000001</v>
      </c>
      <c r="K415" s="35">
        <v>1</v>
      </c>
      <c r="L415" s="34">
        <f t="shared" si="24"/>
        <v>3.34</v>
      </c>
      <c r="M415" s="32">
        <v>5</v>
      </c>
      <c r="N415" s="34">
        <f t="shared" si="26"/>
        <v>2.0039999999999996</v>
      </c>
      <c r="O415" s="63">
        <f>+N415*M415*1490000</f>
        <v>14929799.999999996</v>
      </c>
      <c r="P415" s="53">
        <v>2022</v>
      </c>
      <c r="Q415" s="132" t="s">
        <v>72</v>
      </c>
      <c r="R415" s="32" t="s">
        <v>480</v>
      </c>
    </row>
    <row r="416" spans="1:18" s="138" customFormat="1" ht="27" x14ac:dyDescent="0.25">
      <c r="A416" s="134"/>
      <c r="B416" s="43" t="s">
        <v>481</v>
      </c>
      <c r="C416" s="44"/>
      <c r="D416" s="54"/>
      <c r="E416" s="46"/>
      <c r="F416" s="46"/>
      <c r="G416" s="47"/>
      <c r="H416" s="45"/>
      <c r="I416" s="49"/>
      <c r="J416" s="50"/>
      <c r="K416" s="41"/>
      <c r="L416" s="40"/>
      <c r="M416" s="47">
        <f>SUM(M414:M415)</f>
        <v>11</v>
      </c>
      <c r="N416" s="40"/>
      <c r="O416" s="135">
        <f>SUM(O414:O415)</f>
        <v>32416439.999999996</v>
      </c>
      <c r="P416" s="136"/>
      <c r="Q416" s="140"/>
      <c r="R416" s="38"/>
    </row>
    <row r="417" spans="1:18" s="83" customFormat="1" ht="38.25" x14ac:dyDescent="0.25">
      <c r="A417" s="128">
        <v>140</v>
      </c>
      <c r="B417" s="17" t="s">
        <v>482</v>
      </c>
      <c r="C417" s="18">
        <v>28041</v>
      </c>
      <c r="D417" s="21" t="s">
        <v>102</v>
      </c>
      <c r="E417" s="20">
        <v>3.99</v>
      </c>
      <c r="F417" s="20">
        <v>0.4</v>
      </c>
      <c r="G417" s="19"/>
      <c r="H417" s="21"/>
      <c r="I417" s="22">
        <v>0.4</v>
      </c>
      <c r="J417" s="23">
        <f t="shared" si="23"/>
        <v>1.7560000000000002</v>
      </c>
      <c r="K417" s="29">
        <v>1</v>
      </c>
      <c r="L417" s="28">
        <f t="shared" si="24"/>
        <v>4.3900000000000006</v>
      </c>
      <c r="M417" s="19">
        <v>11</v>
      </c>
      <c r="N417" s="28">
        <f t="shared" si="26"/>
        <v>2.6340000000000003</v>
      </c>
      <c r="O417" s="64">
        <f>+N417*M417*1490000</f>
        <v>43171260.000000007</v>
      </c>
      <c r="P417" s="53">
        <v>2022</v>
      </c>
      <c r="Q417" s="129" t="s">
        <v>483</v>
      </c>
      <c r="R417" s="24"/>
    </row>
    <row r="418" spans="1:18" s="133" customFormat="1" ht="38.25" x14ac:dyDescent="0.25">
      <c r="A418" s="131"/>
      <c r="B418" s="30" t="s">
        <v>482</v>
      </c>
      <c r="C418" s="31">
        <v>28041</v>
      </c>
      <c r="D418" s="34" t="s">
        <v>102</v>
      </c>
      <c r="E418" s="33">
        <v>4.4000000000000004</v>
      </c>
      <c r="F418" s="33">
        <v>0.4</v>
      </c>
      <c r="G418" s="32"/>
      <c r="H418" s="34"/>
      <c r="I418" s="35">
        <v>0.4</v>
      </c>
      <c r="J418" s="42">
        <f t="shared" si="23"/>
        <v>1.9200000000000004</v>
      </c>
      <c r="K418" s="35">
        <v>1</v>
      </c>
      <c r="L418" s="34">
        <f t="shared" si="24"/>
        <v>4.8000000000000007</v>
      </c>
      <c r="M418" s="32">
        <v>1</v>
      </c>
      <c r="N418" s="34">
        <f t="shared" si="26"/>
        <v>2.8800000000000003</v>
      </c>
      <c r="O418" s="63">
        <f>+N418*M418*1490000</f>
        <v>4291200.0000000009</v>
      </c>
      <c r="P418" s="53">
        <v>2022</v>
      </c>
      <c r="Q418" s="132" t="s">
        <v>483</v>
      </c>
      <c r="R418" s="32" t="s">
        <v>484</v>
      </c>
    </row>
    <row r="419" spans="1:18" s="138" customFormat="1" ht="27" x14ac:dyDescent="0.25">
      <c r="A419" s="134"/>
      <c r="B419" s="43" t="s">
        <v>486</v>
      </c>
      <c r="C419" s="44"/>
      <c r="D419" s="45"/>
      <c r="E419" s="46"/>
      <c r="F419" s="46"/>
      <c r="G419" s="47"/>
      <c r="H419" s="45"/>
      <c r="I419" s="49"/>
      <c r="J419" s="50"/>
      <c r="K419" s="41"/>
      <c r="L419" s="40"/>
      <c r="M419" s="47">
        <f>SUM(M417:M418)</f>
        <v>12</v>
      </c>
      <c r="N419" s="40"/>
      <c r="O419" s="135">
        <f>SUM(O417:O418)</f>
        <v>47462460.000000007</v>
      </c>
      <c r="P419" s="136"/>
      <c r="Q419" s="140"/>
      <c r="R419" s="38"/>
    </row>
    <row r="420" spans="1:18" s="139" customFormat="1" ht="38.25" x14ac:dyDescent="0.25">
      <c r="A420" s="141">
        <v>141</v>
      </c>
      <c r="B420" s="17" t="s">
        <v>487</v>
      </c>
      <c r="C420" s="58">
        <v>29697</v>
      </c>
      <c r="D420" s="66" t="s">
        <v>102</v>
      </c>
      <c r="E420" s="20">
        <v>3.33</v>
      </c>
      <c r="F420" s="20">
        <v>0.4</v>
      </c>
      <c r="G420" s="19"/>
      <c r="H420" s="21"/>
      <c r="I420" s="22">
        <v>0.4</v>
      </c>
      <c r="J420" s="23">
        <f t="shared" si="23"/>
        <v>1.492</v>
      </c>
      <c r="K420" s="22">
        <v>1</v>
      </c>
      <c r="L420" s="21">
        <f t="shared" si="24"/>
        <v>3.73</v>
      </c>
      <c r="M420" s="19">
        <v>8</v>
      </c>
      <c r="N420" s="21">
        <f t="shared" si="26"/>
        <v>2.238</v>
      </c>
      <c r="O420" s="66">
        <f>+N420*M420*1490000</f>
        <v>26676960</v>
      </c>
      <c r="P420" s="51">
        <v>2022</v>
      </c>
      <c r="Q420" s="129" t="s">
        <v>483</v>
      </c>
      <c r="R420" s="19"/>
    </row>
    <row r="421" spans="1:18" s="133" customFormat="1" ht="38.25" x14ac:dyDescent="0.25">
      <c r="A421" s="131"/>
      <c r="B421" s="30" t="s">
        <v>487</v>
      </c>
      <c r="C421" s="55">
        <v>29697</v>
      </c>
      <c r="D421" s="63" t="s">
        <v>102</v>
      </c>
      <c r="E421" s="33">
        <v>3.66</v>
      </c>
      <c r="F421" s="33">
        <v>0.4</v>
      </c>
      <c r="G421" s="32"/>
      <c r="H421" s="34"/>
      <c r="I421" s="35">
        <v>0.4</v>
      </c>
      <c r="J421" s="42">
        <f t="shared" si="23"/>
        <v>1.6240000000000003</v>
      </c>
      <c r="K421" s="35">
        <v>1</v>
      </c>
      <c r="L421" s="34">
        <f t="shared" si="24"/>
        <v>4.0600000000000005</v>
      </c>
      <c r="M421" s="32">
        <v>4</v>
      </c>
      <c r="N421" s="34">
        <f t="shared" si="26"/>
        <v>2.4359999999999999</v>
      </c>
      <c r="O421" s="63">
        <f>+N421*M421*1490000</f>
        <v>14518560</v>
      </c>
      <c r="P421" s="52">
        <v>2022</v>
      </c>
      <c r="Q421" s="132" t="s">
        <v>483</v>
      </c>
      <c r="R421" s="32" t="s">
        <v>44</v>
      </c>
    </row>
    <row r="422" spans="1:18" s="143" customFormat="1" ht="27" x14ac:dyDescent="0.25">
      <c r="A422" s="142"/>
      <c r="B422" s="43" t="s">
        <v>488</v>
      </c>
      <c r="C422" s="57"/>
      <c r="D422" s="65"/>
      <c r="E422" s="46"/>
      <c r="F422" s="46"/>
      <c r="G422" s="47"/>
      <c r="H422" s="45"/>
      <c r="I422" s="49"/>
      <c r="J422" s="50"/>
      <c r="K422" s="49"/>
      <c r="L422" s="45"/>
      <c r="M422" s="47">
        <f>SUM(M420:M421)</f>
        <v>12</v>
      </c>
      <c r="N422" s="45"/>
      <c r="O422" s="65">
        <f>SUM(O420:O421)</f>
        <v>41195520</v>
      </c>
      <c r="P422" s="54"/>
      <c r="Q422" s="140"/>
      <c r="R422" s="47"/>
    </row>
    <row r="423" spans="1:18" s="133" customFormat="1" ht="38.25" x14ac:dyDescent="0.25">
      <c r="A423" s="131">
        <v>142</v>
      </c>
      <c r="B423" s="30" t="s">
        <v>489</v>
      </c>
      <c r="C423" s="55">
        <v>34574</v>
      </c>
      <c r="D423" s="32" t="s">
        <v>102</v>
      </c>
      <c r="E423" s="33">
        <v>2.67</v>
      </c>
      <c r="F423" s="33"/>
      <c r="G423" s="32"/>
      <c r="H423" s="34"/>
      <c r="I423" s="35">
        <v>0.4</v>
      </c>
      <c r="J423" s="42">
        <f t="shared" si="23"/>
        <v>1.0680000000000001</v>
      </c>
      <c r="K423" s="35">
        <v>1</v>
      </c>
      <c r="L423" s="34">
        <f t="shared" si="24"/>
        <v>2.67</v>
      </c>
      <c r="M423" s="32"/>
      <c r="N423" s="34">
        <f t="shared" si="26"/>
        <v>1.6019999999999999</v>
      </c>
      <c r="O423" s="63">
        <f t="shared" ref="O423:O584" si="27">+N423*M423*1490000</f>
        <v>0</v>
      </c>
      <c r="P423" s="52">
        <v>2022</v>
      </c>
      <c r="Q423" s="132" t="s">
        <v>483</v>
      </c>
      <c r="R423" s="32" t="s">
        <v>490</v>
      </c>
    </row>
    <row r="424" spans="1:18" s="143" customFormat="1" ht="27" x14ac:dyDescent="0.25">
      <c r="A424" s="142"/>
      <c r="B424" s="43" t="s">
        <v>492</v>
      </c>
      <c r="C424" s="57"/>
      <c r="D424" s="47"/>
      <c r="E424" s="46"/>
      <c r="F424" s="46"/>
      <c r="G424" s="47"/>
      <c r="H424" s="45"/>
      <c r="I424" s="49"/>
      <c r="J424" s="50"/>
      <c r="K424" s="49"/>
      <c r="L424" s="45"/>
      <c r="M424" s="47">
        <f>SUM(M423:M423)</f>
        <v>0</v>
      </c>
      <c r="N424" s="45"/>
      <c r="O424" s="65">
        <f>SUM(O423:O423)</f>
        <v>0</v>
      </c>
      <c r="P424" s="54"/>
      <c r="Q424" s="140"/>
      <c r="R424" s="47"/>
    </row>
    <row r="425" spans="1:18" s="133" customFormat="1" ht="38.25" x14ac:dyDescent="0.25">
      <c r="A425" s="131">
        <v>143</v>
      </c>
      <c r="B425" s="30" t="s">
        <v>493</v>
      </c>
      <c r="C425" s="55">
        <v>35132</v>
      </c>
      <c r="D425" s="32" t="s">
        <v>102</v>
      </c>
      <c r="E425" s="33">
        <f>2.34*85%</f>
        <v>1.9889999999999999</v>
      </c>
      <c r="F425" s="33"/>
      <c r="G425" s="32"/>
      <c r="H425" s="34"/>
      <c r="I425" s="35">
        <v>0.4</v>
      </c>
      <c r="J425" s="42">
        <f t="shared" si="23"/>
        <v>0.79559999999999997</v>
      </c>
      <c r="K425" s="35">
        <v>1</v>
      </c>
      <c r="L425" s="34">
        <f t="shared" si="24"/>
        <v>1.9889999999999999</v>
      </c>
      <c r="M425" s="32">
        <v>2</v>
      </c>
      <c r="N425" s="34">
        <f t="shared" si="26"/>
        <v>1.1934</v>
      </c>
      <c r="O425" s="63">
        <f>+N425*M425*1490000</f>
        <v>3556332</v>
      </c>
      <c r="P425" s="52">
        <v>2022</v>
      </c>
      <c r="Q425" s="132" t="s">
        <v>483</v>
      </c>
      <c r="R425" s="32" t="s">
        <v>494</v>
      </c>
    </row>
    <row r="426" spans="1:18" s="143" customFormat="1" ht="40.5" x14ac:dyDescent="0.25">
      <c r="A426" s="142"/>
      <c r="B426" s="43" t="s">
        <v>496</v>
      </c>
      <c r="C426" s="57"/>
      <c r="D426" s="47"/>
      <c r="E426" s="46"/>
      <c r="F426" s="46"/>
      <c r="G426" s="47"/>
      <c r="H426" s="45"/>
      <c r="I426" s="49"/>
      <c r="J426" s="50"/>
      <c r="K426" s="49"/>
      <c r="L426" s="45"/>
      <c r="M426" s="47"/>
      <c r="N426" s="45"/>
      <c r="O426" s="65">
        <f>SUM(O425:O425)</f>
        <v>3556332</v>
      </c>
      <c r="P426" s="54"/>
      <c r="Q426" s="140"/>
      <c r="R426" s="47"/>
    </row>
    <row r="427" spans="1:18" s="139" customFormat="1" ht="38.25" x14ac:dyDescent="0.25">
      <c r="A427" s="141">
        <v>144</v>
      </c>
      <c r="B427" s="17" t="s">
        <v>497</v>
      </c>
      <c r="C427" s="18">
        <v>27395</v>
      </c>
      <c r="D427" s="19" t="s">
        <v>64</v>
      </c>
      <c r="E427" s="20">
        <v>3.99</v>
      </c>
      <c r="F427" s="20"/>
      <c r="G427" s="19"/>
      <c r="H427" s="21"/>
      <c r="I427" s="22">
        <v>0.4</v>
      </c>
      <c r="J427" s="23">
        <f t="shared" si="23"/>
        <v>1.5960000000000001</v>
      </c>
      <c r="K427" s="22">
        <v>1</v>
      </c>
      <c r="L427" s="21">
        <f t="shared" si="24"/>
        <v>3.99</v>
      </c>
      <c r="M427" s="19">
        <v>12</v>
      </c>
      <c r="N427" s="21">
        <f t="shared" si="26"/>
        <v>2.3940000000000001</v>
      </c>
      <c r="O427" s="66">
        <f>+N427*M427*1490000</f>
        <v>42804720</v>
      </c>
      <c r="P427" s="51">
        <v>2022</v>
      </c>
      <c r="Q427" s="129" t="s">
        <v>483</v>
      </c>
      <c r="R427" s="19" t="s">
        <v>498</v>
      </c>
    </row>
    <row r="428" spans="1:18" s="143" customFormat="1" ht="27" x14ac:dyDescent="0.25">
      <c r="A428" s="142"/>
      <c r="B428" s="43" t="s">
        <v>500</v>
      </c>
      <c r="C428" s="44"/>
      <c r="D428" s="47"/>
      <c r="E428" s="46"/>
      <c r="F428" s="46"/>
      <c r="G428" s="47"/>
      <c r="H428" s="45"/>
      <c r="I428" s="49"/>
      <c r="J428" s="50"/>
      <c r="K428" s="49"/>
      <c r="L428" s="45"/>
      <c r="M428" s="47">
        <f>SUM(M427:M427)</f>
        <v>12</v>
      </c>
      <c r="N428" s="45"/>
      <c r="O428" s="65">
        <f>SUM(O427:O427)</f>
        <v>42804720</v>
      </c>
      <c r="P428" s="54"/>
      <c r="Q428" s="140"/>
      <c r="R428" s="47"/>
    </row>
    <row r="429" spans="1:18" s="133" customFormat="1" ht="38.25" x14ac:dyDescent="0.25">
      <c r="A429" s="131">
        <v>145</v>
      </c>
      <c r="B429" s="30" t="s">
        <v>501</v>
      </c>
      <c r="C429" s="31">
        <v>34013</v>
      </c>
      <c r="D429" s="32" t="s">
        <v>64</v>
      </c>
      <c r="E429" s="33">
        <v>2.34</v>
      </c>
      <c r="F429" s="33"/>
      <c r="G429" s="32"/>
      <c r="H429" s="34"/>
      <c r="I429" s="35">
        <v>0.4</v>
      </c>
      <c r="J429" s="42">
        <f t="shared" si="23"/>
        <v>0.93599999999999994</v>
      </c>
      <c r="K429" s="35">
        <v>1</v>
      </c>
      <c r="L429" s="34">
        <f t="shared" si="24"/>
        <v>2.34</v>
      </c>
      <c r="M429" s="32">
        <v>11</v>
      </c>
      <c r="N429" s="34">
        <f t="shared" si="26"/>
        <v>1.4039999999999999</v>
      </c>
      <c r="O429" s="63">
        <f>+N429*M429*1490000</f>
        <v>23011560</v>
      </c>
      <c r="P429" s="52">
        <v>2022</v>
      </c>
      <c r="Q429" s="132" t="s">
        <v>483</v>
      </c>
      <c r="R429" s="32" t="s">
        <v>158</v>
      </c>
    </row>
    <row r="430" spans="1:18" s="143" customFormat="1" ht="27" x14ac:dyDescent="0.25">
      <c r="A430" s="142"/>
      <c r="B430" s="43" t="s">
        <v>503</v>
      </c>
      <c r="C430" s="44"/>
      <c r="D430" s="47"/>
      <c r="E430" s="46"/>
      <c r="F430" s="46"/>
      <c r="G430" s="47"/>
      <c r="H430" s="45"/>
      <c r="I430" s="49"/>
      <c r="J430" s="50"/>
      <c r="K430" s="49"/>
      <c r="L430" s="45"/>
      <c r="M430" s="47">
        <f>SUM(M429:M429)</f>
        <v>11</v>
      </c>
      <c r="N430" s="45"/>
      <c r="O430" s="65">
        <f>SUM(O429:O429)</f>
        <v>23011560</v>
      </c>
      <c r="P430" s="54"/>
      <c r="Q430" s="140"/>
      <c r="R430" s="47"/>
    </row>
    <row r="431" spans="1:18" s="83" customFormat="1" ht="38.25" x14ac:dyDescent="0.25">
      <c r="A431" s="128">
        <v>146</v>
      </c>
      <c r="B431" s="17" t="s">
        <v>504</v>
      </c>
      <c r="C431" s="18">
        <v>33302</v>
      </c>
      <c r="D431" s="19" t="s">
        <v>24</v>
      </c>
      <c r="E431" s="20">
        <v>2.46</v>
      </c>
      <c r="F431" s="20"/>
      <c r="G431" s="19"/>
      <c r="H431" s="21"/>
      <c r="I431" s="22">
        <v>0.4</v>
      </c>
      <c r="J431" s="23">
        <f t="shared" si="23"/>
        <v>0.98399999999999999</v>
      </c>
      <c r="K431" s="29">
        <v>1</v>
      </c>
      <c r="L431" s="28">
        <f t="shared" si="24"/>
        <v>2.46</v>
      </c>
      <c r="M431" s="19">
        <v>3</v>
      </c>
      <c r="N431" s="28">
        <f t="shared" si="26"/>
        <v>1.476</v>
      </c>
      <c r="O431" s="64">
        <f>+N431*M431*1490000</f>
        <v>6597720</v>
      </c>
      <c r="P431" s="53">
        <v>2022</v>
      </c>
      <c r="Q431" s="129" t="s">
        <v>483</v>
      </c>
      <c r="R431" s="24"/>
    </row>
    <row r="432" spans="1:18" s="133" customFormat="1" ht="38.25" x14ac:dyDescent="0.25">
      <c r="A432" s="131"/>
      <c r="B432" s="30" t="s">
        <v>504</v>
      </c>
      <c r="C432" s="31">
        <v>33302</v>
      </c>
      <c r="D432" s="32" t="s">
        <v>24</v>
      </c>
      <c r="E432" s="33">
        <v>2.66</v>
      </c>
      <c r="F432" s="33"/>
      <c r="G432" s="32"/>
      <c r="H432" s="34"/>
      <c r="I432" s="35">
        <v>0.4</v>
      </c>
      <c r="J432" s="42">
        <f t="shared" si="23"/>
        <v>1.0640000000000001</v>
      </c>
      <c r="K432" s="35">
        <v>1</v>
      </c>
      <c r="L432" s="34">
        <f t="shared" si="24"/>
        <v>2.66</v>
      </c>
      <c r="M432" s="32">
        <v>3</v>
      </c>
      <c r="N432" s="34">
        <f t="shared" si="26"/>
        <v>1.5960000000000001</v>
      </c>
      <c r="O432" s="63">
        <f>+N432*M432*1490000</f>
        <v>7134120</v>
      </c>
      <c r="P432" s="52">
        <v>2022</v>
      </c>
      <c r="Q432" s="132" t="s">
        <v>483</v>
      </c>
      <c r="R432" s="32" t="s">
        <v>50</v>
      </c>
    </row>
    <row r="433" spans="1:18" s="133" customFormat="1" ht="38.25" x14ac:dyDescent="0.25">
      <c r="A433" s="131"/>
      <c r="B433" s="30" t="s">
        <v>504</v>
      </c>
      <c r="C433" s="31">
        <v>33302</v>
      </c>
      <c r="D433" s="32" t="s">
        <v>24</v>
      </c>
      <c r="E433" s="33">
        <v>2.72</v>
      </c>
      <c r="F433" s="33"/>
      <c r="G433" s="32"/>
      <c r="H433" s="34"/>
      <c r="I433" s="35">
        <v>0.4</v>
      </c>
      <c r="J433" s="42">
        <f t="shared" si="23"/>
        <v>1.0880000000000001</v>
      </c>
      <c r="K433" s="35">
        <v>1</v>
      </c>
      <c r="L433" s="34">
        <f t="shared" si="24"/>
        <v>2.72</v>
      </c>
      <c r="M433" s="32">
        <v>6</v>
      </c>
      <c r="N433" s="34">
        <f t="shared" si="26"/>
        <v>1.6320000000000001</v>
      </c>
      <c r="O433" s="63">
        <f>+N433*M433*1490000</f>
        <v>14590080.000000002</v>
      </c>
      <c r="P433" s="52">
        <v>2022</v>
      </c>
      <c r="Q433" s="132" t="s">
        <v>483</v>
      </c>
      <c r="R433" s="32" t="s">
        <v>38</v>
      </c>
    </row>
    <row r="434" spans="1:18" s="138" customFormat="1" ht="27" x14ac:dyDescent="0.25">
      <c r="A434" s="134"/>
      <c r="B434" s="43" t="s">
        <v>370</v>
      </c>
      <c r="C434" s="44"/>
      <c r="D434" s="47"/>
      <c r="E434" s="46"/>
      <c r="F434" s="46"/>
      <c r="G434" s="47"/>
      <c r="H434" s="45"/>
      <c r="I434" s="49"/>
      <c r="J434" s="50"/>
      <c r="K434" s="41"/>
      <c r="L434" s="40"/>
      <c r="M434" s="47">
        <f>SUM(M431:M433)</f>
        <v>12</v>
      </c>
      <c r="N434" s="40"/>
      <c r="O434" s="135">
        <f>SUM(O431:O433)</f>
        <v>28321920</v>
      </c>
      <c r="P434" s="136"/>
      <c r="Q434" s="140"/>
      <c r="R434" s="38"/>
    </row>
    <row r="435" spans="1:18" s="83" customFormat="1" ht="38.25" x14ac:dyDescent="0.25">
      <c r="A435" s="128">
        <v>147</v>
      </c>
      <c r="B435" s="17" t="s">
        <v>505</v>
      </c>
      <c r="C435" s="18">
        <v>32179</v>
      </c>
      <c r="D435" s="19" t="s">
        <v>24</v>
      </c>
      <c r="E435" s="20">
        <v>2.46</v>
      </c>
      <c r="F435" s="20"/>
      <c r="G435" s="19"/>
      <c r="H435" s="21"/>
      <c r="I435" s="22">
        <v>0.4</v>
      </c>
      <c r="J435" s="23">
        <f t="shared" si="23"/>
        <v>0.98399999999999999</v>
      </c>
      <c r="K435" s="29">
        <v>1</v>
      </c>
      <c r="L435" s="28">
        <f t="shared" si="24"/>
        <v>2.46</v>
      </c>
      <c r="M435" s="19">
        <v>3</v>
      </c>
      <c r="N435" s="28">
        <f t="shared" si="26"/>
        <v>1.476</v>
      </c>
      <c r="O435" s="64">
        <f>+N435*M435*1490000</f>
        <v>6597720</v>
      </c>
      <c r="P435" s="53">
        <v>2022</v>
      </c>
      <c r="Q435" s="129" t="s">
        <v>483</v>
      </c>
      <c r="R435" s="24"/>
    </row>
    <row r="436" spans="1:18" s="133" customFormat="1" ht="38.25" x14ac:dyDescent="0.25">
      <c r="A436" s="131"/>
      <c r="B436" s="30" t="s">
        <v>505</v>
      </c>
      <c r="C436" s="31">
        <v>32179</v>
      </c>
      <c r="D436" s="32" t="s">
        <v>24</v>
      </c>
      <c r="E436" s="33">
        <v>2.66</v>
      </c>
      <c r="F436" s="33"/>
      <c r="G436" s="32"/>
      <c r="H436" s="34"/>
      <c r="I436" s="35">
        <v>0.4</v>
      </c>
      <c r="J436" s="42">
        <f t="shared" si="23"/>
        <v>1.0640000000000001</v>
      </c>
      <c r="K436" s="35">
        <v>1</v>
      </c>
      <c r="L436" s="34">
        <f t="shared" si="24"/>
        <v>2.66</v>
      </c>
      <c r="M436" s="32">
        <v>3</v>
      </c>
      <c r="N436" s="34">
        <f t="shared" si="26"/>
        <v>1.5960000000000001</v>
      </c>
      <c r="O436" s="63">
        <f>+N436*M436*1490000</f>
        <v>7134120</v>
      </c>
      <c r="P436" s="53">
        <v>2022</v>
      </c>
      <c r="Q436" s="132" t="s">
        <v>483</v>
      </c>
      <c r="R436" s="32" t="s">
        <v>50</v>
      </c>
    </row>
    <row r="437" spans="1:18" s="133" customFormat="1" ht="38.25" x14ac:dyDescent="0.25">
      <c r="A437" s="131"/>
      <c r="B437" s="30" t="s">
        <v>505</v>
      </c>
      <c r="C437" s="31">
        <v>32179</v>
      </c>
      <c r="D437" s="32" t="s">
        <v>24</v>
      </c>
      <c r="E437" s="33">
        <v>2.72</v>
      </c>
      <c r="F437" s="33"/>
      <c r="G437" s="32"/>
      <c r="H437" s="34"/>
      <c r="I437" s="35">
        <v>0.4</v>
      </c>
      <c r="J437" s="42">
        <f t="shared" si="23"/>
        <v>1.0880000000000001</v>
      </c>
      <c r="K437" s="35">
        <v>1</v>
      </c>
      <c r="L437" s="34">
        <f t="shared" si="24"/>
        <v>2.72</v>
      </c>
      <c r="M437" s="32">
        <v>6</v>
      </c>
      <c r="N437" s="34">
        <f t="shared" si="26"/>
        <v>1.6320000000000001</v>
      </c>
      <c r="O437" s="63">
        <f>+N437*M437*1490000</f>
        <v>14590080.000000002</v>
      </c>
      <c r="P437" s="53">
        <v>2022</v>
      </c>
      <c r="Q437" s="132" t="s">
        <v>483</v>
      </c>
      <c r="R437" s="32" t="s">
        <v>38</v>
      </c>
    </row>
    <row r="438" spans="1:18" s="138" customFormat="1" ht="27" x14ac:dyDescent="0.25">
      <c r="A438" s="134"/>
      <c r="B438" s="43" t="s">
        <v>506</v>
      </c>
      <c r="C438" s="44"/>
      <c r="D438" s="47"/>
      <c r="E438" s="46"/>
      <c r="F438" s="46"/>
      <c r="G438" s="47"/>
      <c r="H438" s="45"/>
      <c r="I438" s="49"/>
      <c r="J438" s="50"/>
      <c r="K438" s="41"/>
      <c r="L438" s="40"/>
      <c r="M438" s="47">
        <f>SUM(M435:M437)</f>
        <v>12</v>
      </c>
      <c r="N438" s="40"/>
      <c r="O438" s="135">
        <f>SUM(O435:O437)</f>
        <v>28321920</v>
      </c>
      <c r="P438" s="136"/>
      <c r="Q438" s="140"/>
      <c r="R438" s="38"/>
    </row>
    <row r="439" spans="1:18" s="83" customFormat="1" ht="38.25" x14ac:dyDescent="0.25">
      <c r="A439" s="128">
        <v>148</v>
      </c>
      <c r="B439" s="17" t="s">
        <v>507</v>
      </c>
      <c r="C439" s="58">
        <v>34199</v>
      </c>
      <c r="D439" s="19" t="s">
        <v>64</v>
      </c>
      <c r="E439" s="20">
        <v>2.67</v>
      </c>
      <c r="F439" s="20">
        <v>0.4</v>
      </c>
      <c r="G439" s="19"/>
      <c r="H439" s="21"/>
      <c r="I439" s="22">
        <v>0.4</v>
      </c>
      <c r="J439" s="23">
        <f t="shared" si="23"/>
        <v>1.228</v>
      </c>
      <c r="K439" s="29">
        <v>1</v>
      </c>
      <c r="L439" s="28">
        <f t="shared" si="24"/>
        <v>3.07</v>
      </c>
      <c r="M439" s="19">
        <v>12</v>
      </c>
      <c r="N439" s="28">
        <f t="shared" si="26"/>
        <v>1.8419999999999999</v>
      </c>
      <c r="O439" s="64">
        <f>+N439*M439*1490000</f>
        <v>32934960</v>
      </c>
      <c r="P439" s="53">
        <v>2022</v>
      </c>
      <c r="Q439" s="129" t="s">
        <v>483</v>
      </c>
      <c r="R439" s="24"/>
    </row>
    <row r="440" spans="1:18" s="138" customFormat="1" ht="27" x14ac:dyDescent="0.25">
      <c r="A440" s="134"/>
      <c r="B440" s="43" t="s">
        <v>508</v>
      </c>
      <c r="C440" s="57"/>
      <c r="D440" s="47"/>
      <c r="E440" s="46"/>
      <c r="F440" s="46"/>
      <c r="G440" s="47"/>
      <c r="H440" s="45"/>
      <c r="I440" s="49"/>
      <c r="J440" s="50"/>
      <c r="K440" s="41"/>
      <c r="L440" s="40"/>
      <c r="M440" s="47">
        <f>SUM(M439:M439)</f>
        <v>12</v>
      </c>
      <c r="N440" s="40"/>
      <c r="O440" s="135">
        <f>SUM(O439:O439)</f>
        <v>32934960</v>
      </c>
      <c r="P440" s="136"/>
      <c r="Q440" s="140"/>
      <c r="R440" s="38"/>
    </row>
    <row r="441" spans="1:18" s="83" customFormat="1" ht="38.25" x14ac:dyDescent="0.25">
      <c r="A441" s="128">
        <v>149</v>
      </c>
      <c r="B441" s="17" t="s">
        <v>203</v>
      </c>
      <c r="C441" s="18">
        <v>31036</v>
      </c>
      <c r="D441" s="51" t="s">
        <v>24</v>
      </c>
      <c r="E441" s="20">
        <v>2.86</v>
      </c>
      <c r="F441" s="20"/>
      <c r="G441" s="19"/>
      <c r="H441" s="21"/>
      <c r="I441" s="22">
        <v>0.4</v>
      </c>
      <c r="J441" s="23">
        <f t="shared" si="23"/>
        <v>1.1439999999999999</v>
      </c>
      <c r="K441" s="29">
        <v>1</v>
      </c>
      <c r="L441" s="28">
        <f t="shared" si="24"/>
        <v>2.86</v>
      </c>
      <c r="M441" s="19">
        <v>6</v>
      </c>
      <c r="N441" s="28">
        <f t="shared" si="26"/>
        <v>1.716</v>
      </c>
      <c r="O441" s="64">
        <f>+N441*M441*1490000</f>
        <v>15341040</v>
      </c>
      <c r="P441" s="53">
        <v>2022</v>
      </c>
      <c r="Q441" s="129" t="s">
        <v>483</v>
      </c>
      <c r="R441" s="24"/>
    </row>
    <row r="442" spans="1:18" s="133" customFormat="1" ht="38.25" x14ac:dyDescent="0.25">
      <c r="A442" s="131"/>
      <c r="B442" s="30" t="s">
        <v>203</v>
      </c>
      <c r="C442" s="31">
        <v>31036</v>
      </c>
      <c r="D442" s="52" t="s">
        <v>24</v>
      </c>
      <c r="E442" s="33">
        <v>3.03</v>
      </c>
      <c r="F442" s="33"/>
      <c r="G442" s="32"/>
      <c r="H442" s="34"/>
      <c r="I442" s="35">
        <v>0.4</v>
      </c>
      <c r="J442" s="42">
        <f t="shared" si="23"/>
        <v>1.212</v>
      </c>
      <c r="K442" s="35">
        <v>1</v>
      </c>
      <c r="L442" s="34">
        <f t="shared" si="24"/>
        <v>3.03</v>
      </c>
      <c r="M442" s="32">
        <v>6</v>
      </c>
      <c r="N442" s="34">
        <f t="shared" si="26"/>
        <v>1.8179999999999998</v>
      </c>
      <c r="O442" s="63">
        <f>+N442*M442*1490000</f>
        <v>16252920</v>
      </c>
      <c r="P442" s="53">
        <v>2022</v>
      </c>
      <c r="Q442" s="132" t="s">
        <v>483</v>
      </c>
      <c r="R442" s="32" t="s">
        <v>38</v>
      </c>
    </row>
    <row r="443" spans="1:18" s="138" customFormat="1" ht="27" x14ac:dyDescent="0.25">
      <c r="A443" s="134"/>
      <c r="B443" s="43" t="s">
        <v>206</v>
      </c>
      <c r="C443" s="44"/>
      <c r="D443" s="54"/>
      <c r="E443" s="46"/>
      <c r="F443" s="46"/>
      <c r="G443" s="47"/>
      <c r="H443" s="45"/>
      <c r="I443" s="49"/>
      <c r="J443" s="50"/>
      <c r="K443" s="41"/>
      <c r="L443" s="40"/>
      <c r="M443" s="47">
        <f>SUM(M441:M442)</f>
        <v>12</v>
      </c>
      <c r="N443" s="40"/>
      <c r="O443" s="135">
        <f>SUM(O441:O442)</f>
        <v>31593960</v>
      </c>
      <c r="P443" s="136"/>
      <c r="Q443" s="140"/>
      <c r="R443" s="38"/>
    </row>
    <row r="444" spans="1:18" s="83" customFormat="1" ht="25.5" x14ac:dyDescent="0.25">
      <c r="A444" s="128">
        <v>150</v>
      </c>
      <c r="B444" s="17" t="s">
        <v>509</v>
      </c>
      <c r="C444" s="18">
        <v>23565</v>
      </c>
      <c r="D444" s="19" t="s">
        <v>90</v>
      </c>
      <c r="E444" s="20">
        <v>5.76</v>
      </c>
      <c r="F444" s="20">
        <v>0.5</v>
      </c>
      <c r="G444" s="19"/>
      <c r="H444" s="21"/>
      <c r="I444" s="22">
        <v>0.5</v>
      </c>
      <c r="J444" s="23">
        <f t="shared" si="23"/>
        <v>3.13</v>
      </c>
      <c r="K444" s="29">
        <v>1</v>
      </c>
      <c r="L444" s="28">
        <f t="shared" si="24"/>
        <v>6.26</v>
      </c>
      <c r="M444" s="19">
        <v>12</v>
      </c>
      <c r="N444" s="28">
        <f t="shared" si="26"/>
        <v>3.13</v>
      </c>
      <c r="O444" s="64">
        <f>+N444*M444*1490000</f>
        <v>55964400</v>
      </c>
      <c r="P444" s="53">
        <v>2022</v>
      </c>
      <c r="Q444" s="129" t="s">
        <v>510</v>
      </c>
      <c r="R444" s="24"/>
    </row>
    <row r="445" spans="1:18" s="138" customFormat="1" ht="27" x14ac:dyDescent="0.25">
      <c r="A445" s="134"/>
      <c r="B445" s="43" t="s">
        <v>512</v>
      </c>
      <c r="C445" s="44"/>
      <c r="D445" s="47"/>
      <c r="E445" s="46"/>
      <c r="F445" s="46"/>
      <c r="G445" s="47"/>
      <c r="H445" s="45"/>
      <c r="I445" s="49"/>
      <c r="J445" s="50"/>
      <c r="K445" s="41"/>
      <c r="L445" s="40"/>
      <c r="M445" s="47">
        <f>SUM(M444:M444)</f>
        <v>12</v>
      </c>
      <c r="N445" s="40"/>
      <c r="O445" s="135">
        <f>SUM(O444:O444)</f>
        <v>55964400</v>
      </c>
      <c r="P445" s="136"/>
      <c r="Q445" s="140"/>
      <c r="R445" s="38"/>
    </row>
    <row r="446" spans="1:18" s="83" customFormat="1" ht="25.5" x14ac:dyDescent="0.25">
      <c r="A446" s="128">
        <v>151</v>
      </c>
      <c r="B446" s="17" t="s">
        <v>513</v>
      </c>
      <c r="C446" s="18">
        <v>32801</v>
      </c>
      <c r="D446" s="19" t="s">
        <v>64</v>
      </c>
      <c r="E446" s="20">
        <v>3</v>
      </c>
      <c r="F446" s="20"/>
      <c r="G446" s="19"/>
      <c r="H446" s="21"/>
      <c r="I446" s="22">
        <v>0.5</v>
      </c>
      <c r="J446" s="23">
        <f t="shared" si="23"/>
        <v>1.5</v>
      </c>
      <c r="K446" s="29">
        <v>1</v>
      </c>
      <c r="L446" s="28">
        <f t="shared" si="24"/>
        <v>3</v>
      </c>
      <c r="M446" s="19">
        <v>12</v>
      </c>
      <c r="N446" s="28">
        <f t="shared" si="26"/>
        <v>1.5</v>
      </c>
      <c r="O446" s="64">
        <f>+N446*M446*1490000</f>
        <v>26820000</v>
      </c>
      <c r="P446" s="53">
        <v>2022</v>
      </c>
      <c r="Q446" s="129" t="s">
        <v>510</v>
      </c>
      <c r="R446" s="24"/>
    </row>
    <row r="447" spans="1:18" s="138" customFormat="1" ht="27" x14ac:dyDescent="0.25">
      <c r="A447" s="134"/>
      <c r="B447" s="43" t="s">
        <v>515</v>
      </c>
      <c r="C447" s="44"/>
      <c r="D447" s="47"/>
      <c r="E447" s="46"/>
      <c r="F447" s="46"/>
      <c r="G447" s="47"/>
      <c r="H447" s="45"/>
      <c r="I447" s="49"/>
      <c r="J447" s="50"/>
      <c r="K447" s="41"/>
      <c r="L447" s="40"/>
      <c r="M447" s="47">
        <f>SUM(M446:M446)</f>
        <v>12</v>
      </c>
      <c r="N447" s="40"/>
      <c r="O447" s="135">
        <f>SUM(O446:O446)</f>
        <v>26820000</v>
      </c>
      <c r="P447" s="136"/>
      <c r="Q447" s="140"/>
      <c r="R447" s="38"/>
    </row>
    <row r="448" spans="1:18" s="133" customFormat="1" ht="25.5" x14ac:dyDescent="0.25">
      <c r="A448" s="131">
        <v>152</v>
      </c>
      <c r="B448" s="30" t="s">
        <v>516</v>
      </c>
      <c r="C448" s="31">
        <v>34724</v>
      </c>
      <c r="D448" s="34" t="s">
        <v>102</v>
      </c>
      <c r="E448" s="33">
        <v>2.34</v>
      </c>
      <c r="F448" s="33"/>
      <c r="G448" s="32"/>
      <c r="H448" s="34"/>
      <c r="I448" s="35">
        <v>0.5</v>
      </c>
      <c r="J448" s="42">
        <f t="shared" si="23"/>
        <v>1.17</v>
      </c>
      <c r="K448" s="35">
        <v>1</v>
      </c>
      <c r="L448" s="34">
        <f t="shared" si="24"/>
        <v>2.34</v>
      </c>
      <c r="M448" s="32">
        <v>9</v>
      </c>
      <c r="N448" s="34">
        <f t="shared" si="26"/>
        <v>1.17</v>
      </c>
      <c r="O448" s="63">
        <f>+N448*M448*1490000</f>
        <v>15689699.999999998</v>
      </c>
      <c r="P448" s="52">
        <v>2022</v>
      </c>
      <c r="Q448" s="132" t="s">
        <v>510</v>
      </c>
      <c r="R448" s="32" t="s">
        <v>762</v>
      </c>
    </row>
    <row r="449" spans="1:18" s="138" customFormat="1" ht="27" x14ac:dyDescent="0.25">
      <c r="A449" s="134"/>
      <c r="B449" s="43" t="s">
        <v>518</v>
      </c>
      <c r="C449" s="44"/>
      <c r="D449" s="45"/>
      <c r="E449" s="46"/>
      <c r="F449" s="46"/>
      <c r="G449" s="47"/>
      <c r="H449" s="45"/>
      <c r="I449" s="49"/>
      <c r="J449" s="50"/>
      <c r="K449" s="41"/>
      <c r="L449" s="40"/>
      <c r="M449" s="47">
        <f>SUM(M448:M448)</f>
        <v>9</v>
      </c>
      <c r="N449" s="40"/>
      <c r="O449" s="135">
        <f>SUM(O448:O448)</f>
        <v>15689699.999999998</v>
      </c>
      <c r="P449" s="136"/>
      <c r="Q449" s="140"/>
      <c r="R449" s="38"/>
    </row>
    <row r="450" spans="1:18" s="133" customFormat="1" ht="25.5" x14ac:dyDescent="0.25">
      <c r="A450" s="131">
        <v>153</v>
      </c>
      <c r="B450" s="30" t="s">
        <v>519</v>
      </c>
      <c r="C450" s="31">
        <v>34564</v>
      </c>
      <c r="D450" s="34" t="s">
        <v>102</v>
      </c>
      <c r="E450" s="33">
        <v>2.34</v>
      </c>
      <c r="F450" s="33"/>
      <c r="G450" s="32"/>
      <c r="H450" s="34"/>
      <c r="I450" s="35">
        <v>0.5</v>
      </c>
      <c r="J450" s="42">
        <f t="shared" si="23"/>
        <v>1.17</v>
      </c>
      <c r="K450" s="35">
        <v>1</v>
      </c>
      <c r="L450" s="34">
        <f t="shared" si="24"/>
        <v>2.34</v>
      </c>
      <c r="M450" s="32">
        <v>12</v>
      </c>
      <c r="N450" s="34">
        <f t="shared" si="26"/>
        <v>1.17</v>
      </c>
      <c r="O450" s="63">
        <f>+N450*M450*1490000</f>
        <v>20919600</v>
      </c>
      <c r="P450" s="52">
        <v>2022</v>
      </c>
      <c r="Q450" s="132" t="s">
        <v>510</v>
      </c>
      <c r="R450" s="32"/>
    </row>
    <row r="451" spans="1:18" s="138" customFormat="1" ht="27" x14ac:dyDescent="0.25">
      <c r="A451" s="134"/>
      <c r="B451" s="43" t="s">
        <v>520</v>
      </c>
      <c r="C451" s="44"/>
      <c r="D451" s="45"/>
      <c r="E451" s="46"/>
      <c r="F451" s="46"/>
      <c r="G451" s="47"/>
      <c r="H451" s="45"/>
      <c r="I451" s="49"/>
      <c r="J451" s="50"/>
      <c r="K451" s="41"/>
      <c r="L451" s="40"/>
      <c r="M451" s="47">
        <f>SUM(M450:M450)</f>
        <v>12</v>
      </c>
      <c r="N451" s="40"/>
      <c r="O451" s="135">
        <f>SUM(O450:O450)</f>
        <v>20919600</v>
      </c>
      <c r="P451" s="136"/>
      <c r="Q451" s="140"/>
      <c r="R451" s="38"/>
    </row>
    <row r="452" spans="1:18" s="83" customFormat="1" ht="25.5" x14ac:dyDescent="0.25">
      <c r="A452" s="128">
        <v>154</v>
      </c>
      <c r="B452" s="17" t="s">
        <v>521</v>
      </c>
      <c r="C452" s="18">
        <v>31916</v>
      </c>
      <c r="D452" s="19" t="s">
        <v>24</v>
      </c>
      <c r="E452" s="20">
        <v>2.66</v>
      </c>
      <c r="F452" s="20"/>
      <c r="G452" s="19"/>
      <c r="H452" s="21"/>
      <c r="I452" s="22">
        <v>0.5</v>
      </c>
      <c r="J452" s="23">
        <f t="shared" si="23"/>
        <v>1.33</v>
      </c>
      <c r="K452" s="29">
        <v>1</v>
      </c>
      <c r="L452" s="28">
        <f t="shared" si="24"/>
        <v>2.66</v>
      </c>
      <c r="M452" s="19">
        <v>6</v>
      </c>
      <c r="N452" s="28">
        <f t="shared" si="26"/>
        <v>1.33</v>
      </c>
      <c r="O452" s="64">
        <f>+N452*M452*1490000</f>
        <v>11890200</v>
      </c>
      <c r="P452" s="53">
        <v>2022</v>
      </c>
      <c r="Q452" s="129" t="s">
        <v>510</v>
      </c>
      <c r="R452" s="24"/>
    </row>
    <row r="453" spans="1:18" s="133" customFormat="1" ht="38.25" x14ac:dyDescent="0.25">
      <c r="A453" s="131"/>
      <c r="B453" s="30" t="s">
        <v>521</v>
      </c>
      <c r="C453" s="31">
        <v>31916</v>
      </c>
      <c r="D453" s="32" t="s">
        <v>24</v>
      </c>
      <c r="E453" s="33">
        <v>2.72</v>
      </c>
      <c r="F453" s="33"/>
      <c r="G453" s="32"/>
      <c r="H453" s="34"/>
      <c r="I453" s="35">
        <v>0.5</v>
      </c>
      <c r="J453" s="42">
        <f t="shared" si="23"/>
        <v>1.36</v>
      </c>
      <c r="K453" s="35">
        <v>1</v>
      </c>
      <c r="L453" s="34">
        <f t="shared" si="24"/>
        <v>2.72</v>
      </c>
      <c r="M453" s="32">
        <v>6</v>
      </c>
      <c r="N453" s="34">
        <f t="shared" si="26"/>
        <v>1.36</v>
      </c>
      <c r="O453" s="63">
        <f>+N453*M453*1490000</f>
        <v>12158400</v>
      </c>
      <c r="P453" s="52">
        <v>2022</v>
      </c>
      <c r="Q453" s="132" t="s">
        <v>510</v>
      </c>
      <c r="R453" s="32" t="s">
        <v>38</v>
      </c>
    </row>
    <row r="454" spans="1:18" s="138" customFormat="1" ht="27" x14ac:dyDescent="0.25">
      <c r="A454" s="134"/>
      <c r="B454" s="43" t="s">
        <v>522</v>
      </c>
      <c r="C454" s="44"/>
      <c r="D454" s="47"/>
      <c r="E454" s="46"/>
      <c r="F454" s="46"/>
      <c r="G454" s="47"/>
      <c r="H454" s="45"/>
      <c r="I454" s="49"/>
      <c r="J454" s="50"/>
      <c r="K454" s="41"/>
      <c r="L454" s="40"/>
      <c r="M454" s="47">
        <f>SUM(M452:M453)</f>
        <v>12</v>
      </c>
      <c r="N454" s="40"/>
      <c r="O454" s="135">
        <f>SUM(O452:O453)</f>
        <v>24048600</v>
      </c>
      <c r="P454" s="136"/>
      <c r="Q454" s="140"/>
      <c r="R454" s="38"/>
    </row>
    <row r="455" spans="1:18" s="83" customFormat="1" ht="38.25" x14ac:dyDescent="0.25">
      <c r="A455" s="128">
        <v>155</v>
      </c>
      <c r="B455" s="17" t="s">
        <v>523</v>
      </c>
      <c r="C455" s="18">
        <v>31727</v>
      </c>
      <c r="D455" s="51" t="s">
        <v>24</v>
      </c>
      <c r="E455" s="20">
        <v>3.26</v>
      </c>
      <c r="F455" s="20"/>
      <c r="G455" s="19"/>
      <c r="H455" s="21"/>
      <c r="I455" s="22">
        <v>0.4</v>
      </c>
      <c r="J455" s="23">
        <f t="shared" si="23"/>
        <v>1.304</v>
      </c>
      <c r="K455" s="29">
        <v>1</v>
      </c>
      <c r="L455" s="28">
        <f t="shared" si="24"/>
        <v>3.26</v>
      </c>
      <c r="M455" s="19">
        <v>4</v>
      </c>
      <c r="N455" s="28">
        <f t="shared" si="26"/>
        <v>1.9559999999999997</v>
      </c>
      <c r="O455" s="64">
        <f>+N455*M455*1490000</f>
        <v>11657759.999999998</v>
      </c>
      <c r="P455" s="53">
        <v>2022</v>
      </c>
      <c r="Q455" s="129" t="s">
        <v>772</v>
      </c>
      <c r="R455" s="24" t="s">
        <v>524</v>
      </c>
    </row>
    <row r="456" spans="1:18" s="83" customFormat="1" ht="25.5" x14ac:dyDescent="0.25">
      <c r="A456" s="128"/>
      <c r="B456" s="17" t="s">
        <v>523</v>
      </c>
      <c r="C456" s="18">
        <v>31727</v>
      </c>
      <c r="D456" s="51" t="s">
        <v>24</v>
      </c>
      <c r="E456" s="20">
        <v>3.26</v>
      </c>
      <c r="F456" s="20"/>
      <c r="G456" s="19"/>
      <c r="H456" s="21"/>
      <c r="I456" s="22">
        <v>0.5</v>
      </c>
      <c r="J456" s="23">
        <f t="shared" si="23"/>
        <v>1.63</v>
      </c>
      <c r="K456" s="29">
        <v>1</v>
      </c>
      <c r="L456" s="28">
        <f t="shared" si="24"/>
        <v>3.26</v>
      </c>
      <c r="M456" s="19">
        <v>2</v>
      </c>
      <c r="N456" s="28">
        <f t="shared" si="26"/>
        <v>1.63</v>
      </c>
      <c r="O456" s="64">
        <f>+N456*M456*1490000</f>
        <v>4857400</v>
      </c>
      <c r="P456" s="53">
        <v>2022</v>
      </c>
      <c r="Q456" s="129" t="s">
        <v>510</v>
      </c>
      <c r="R456" s="24" t="s">
        <v>313</v>
      </c>
    </row>
    <row r="457" spans="1:18" s="133" customFormat="1" ht="38.25" x14ac:dyDescent="0.25">
      <c r="A457" s="131"/>
      <c r="B457" s="30" t="s">
        <v>523</v>
      </c>
      <c r="C457" s="31">
        <v>31727</v>
      </c>
      <c r="D457" s="52" t="s">
        <v>24</v>
      </c>
      <c r="E457" s="33">
        <v>3.34</v>
      </c>
      <c r="F457" s="33"/>
      <c r="G457" s="32"/>
      <c r="H457" s="34"/>
      <c r="I457" s="35">
        <v>0.5</v>
      </c>
      <c r="J457" s="42">
        <f t="shared" si="23"/>
        <v>1.67</v>
      </c>
      <c r="K457" s="35">
        <v>1</v>
      </c>
      <c r="L457" s="34">
        <f t="shared" si="24"/>
        <v>3.34</v>
      </c>
      <c r="M457" s="32">
        <v>6</v>
      </c>
      <c r="N457" s="34">
        <f t="shared" si="26"/>
        <v>1.67</v>
      </c>
      <c r="O457" s="63">
        <f>+N457*M457*1490000</f>
        <v>14929800</v>
      </c>
      <c r="P457" s="52">
        <v>2022</v>
      </c>
      <c r="Q457" s="132" t="s">
        <v>510</v>
      </c>
      <c r="R457" s="32" t="s">
        <v>38</v>
      </c>
    </row>
    <row r="458" spans="1:18" s="138" customFormat="1" ht="27" x14ac:dyDescent="0.25">
      <c r="A458" s="134"/>
      <c r="B458" s="43" t="s">
        <v>527</v>
      </c>
      <c r="C458" s="44"/>
      <c r="D458" s="54"/>
      <c r="E458" s="46"/>
      <c r="F458" s="46"/>
      <c r="G458" s="47"/>
      <c r="H458" s="45"/>
      <c r="I458" s="49"/>
      <c r="J458" s="50"/>
      <c r="K458" s="41"/>
      <c r="L458" s="40"/>
      <c r="M458" s="47">
        <f>SUM(M455:M457)</f>
        <v>12</v>
      </c>
      <c r="N458" s="40"/>
      <c r="O458" s="135">
        <f>SUM(O455:O457)</f>
        <v>31444960</v>
      </c>
      <c r="P458" s="136"/>
      <c r="Q458" s="140"/>
      <c r="R458" s="38"/>
    </row>
    <row r="459" spans="1:18" s="133" customFormat="1" ht="25.5" x14ac:dyDescent="0.25">
      <c r="A459" s="131">
        <v>156</v>
      </c>
      <c r="B459" s="30" t="s">
        <v>528</v>
      </c>
      <c r="C459" s="31">
        <v>31281</v>
      </c>
      <c r="D459" s="52" t="s">
        <v>24</v>
      </c>
      <c r="E459" s="33">
        <v>3.26</v>
      </c>
      <c r="F459" s="33"/>
      <c r="G459" s="32"/>
      <c r="H459" s="34"/>
      <c r="I459" s="35">
        <v>0.5</v>
      </c>
      <c r="J459" s="42">
        <f t="shared" si="23"/>
        <v>1.63</v>
      </c>
      <c r="K459" s="35">
        <v>1</v>
      </c>
      <c r="L459" s="34">
        <f t="shared" si="24"/>
        <v>3.26</v>
      </c>
      <c r="M459" s="32">
        <v>6</v>
      </c>
      <c r="N459" s="34">
        <f t="shared" si="26"/>
        <v>1.63</v>
      </c>
      <c r="O459" s="63">
        <f>+N459*M459*1490000</f>
        <v>14572199.999999998</v>
      </c>
      <c r="P459" s="52">
        <v>2022</v>
      </c>
      <c r="Q459" s="132" t="s">
        <v>510</v>
      </c>
      <c r="R459" s="32" t="s">
        <v>50</v>
      </c>
    </row>
    <row r="460" spans="1:18" s="133" customFormat="1" ht="38.25" x14ac:dyDescent="0.25">
      <c r="A460" s="131"/>
      <c r="B460" s="30" t="s">
        <v>528</v>
      </c>
      <c r="C460" s="31">
        <v>31281</v>
      </c>
      <c r="D460" s="52" t="s">
        <v>24</v>
      </c>
      <c r="E460" s="33">
        <v>3.34</v>
      </c>
      <c r="F460" s="33"/>
      <c r="G460" s="32"/>
      <c r="H460" s="34"/>
      <c r="I460" s="35">
        <v>0.5</v>
      </c>
      <c r="J460" s="42">
        <f t="shared" si="23"/>
        <v>1.67</v>
      </c>
      <c r="K460" s="35">
        <v>1</v>
      </c>
      <c r="L460" s="34">
        <f t="shared" si="24"/>
        <v>3.34</v>
      </c>
      <c r="M460" s="32">
        <v>6</v>
      </c>
      <c r="N460" s="34">
        <f t="shared" si="26"/>
        <v>1.67</v>
      </c>
      <c r="O460" s="63">
        <f>+N460*M460*1490000</f>
        <v>14929800</v>
      </c>
      <c r="P460" s="52">
        <v>2022</v>
      </c>
      <c r="Q460" s="132" t="s">
        <v>510</v>
      </c>
      <c r="R460" s="32" t="s">
        <v>38</v>
      </c>
    </row>
    <row r="461" spans="1:18" s="138" customFormat="1" ht="27" x14ac:dyDescent="0.25">
      <c r="A461" s="134"/>
      <c r="B461" s="43" t="s">
        <v>529</v>
      </c>
      <c r="C461" s="44"/>
      <c r="D461" s="54"/>
      <c r="E461" s="46"/>
      <c r="F461" s="46"/>
      <c r="G461" s="47"/>
      <c r="H461" s="45"/>
      <c r="I461" s="49"/>
      <c r="J461" s="50"/>
      <c r="K461" s="41"/>
      <c r="L461" s="40"/>
      <c r="M461" s="47">
        <f>SUM(M459:M460)</f>
        <v>12</v>
      </c>
      <c r="N461" s="40"/>
      <c r="O461" s="135">
        <f>SUM(O459:O460)</f>
        <v>29502000</v>
      </c>
      <c r="P461" s="136"/>
      <c r="Q461" s="140"/>
      <c r="R461" s="38"/>
    </row>
    <row r="462" spans="1:18" s="83" customFormat="1" ht="25.5" x14ac:dyDescent="0.25">
      <c r="A462" s="128">
        <v>157</v>
      </c>
      <c r="B462" s="17" t="s">
        <v>530</v>
      </c>
      <c r="C462" s="18">
        <v>32300</v>
      </c>
      <c r="D462" s="19" t="s">
        <v>24</v>
      </c>
      <c r="E462" s="20">
        <v>2.66</v>
      </c>
      <c r="F462" s="20"/>
      <c r="G462" s="19"/>
      <c r="H462" s="21"/>
      <c r="I462" s="22">
        <v>0.5</v>
      </c>
      <c r="J462" s="23">
        <f t="shared" si="23"/>
        <v>1.33</v>
      </c>
      <c r="K462" s="29">
        <v>1</v>
      </c>
      <c r="L462" s="28">
        <f t="shared" si="24"/>
        <v>2.66</v>
      </c>
      <c r="M462" s="19">
        <v>3</v>
      </c>
      <c r="N462" s="28">
        <f t="shared" si="26"/>
        <v>1.33</v>
      </c>
      <c r="O462" s="64">
        <f>+N462*M462*1490000</f>
        <v>5945100</v>
      </c>
      <c r="P462" s="53">
        <v>2022</v>
      </c>
      <c r="Q462" s="129" t="s">
        <v>510</v>
      </c>
      <c r="R462" s="24"/>
    </row>
    <row r="463" spans="1:18" s="133" customFormat="1" ht="25.5" x14ac:dyDescent="0.25">
      <c r="A463" s="131"/>
      <c r="B463" s="30" t="s">
        <v>530</v>
      </c>
      <c r="C463" s="31">
        <v>32300</v>
      </c>
      <c r="D463" s="32" t="s">
        <v>24</v>
      </c>
      <c r="E463" s="33">
        <v>2.86</v>
      </c>
      <c r="F463" s="33"/>
      <c r="G463" s="32"/>
      <c r="H463" s="34"/>
      <c r="I463" s="35">
        <v>0.5</v>
      </c>
      <c r="J463" s="42">
        <f t="shared" si="23"/>
        <v>1.43</v>
      </c>
      <c r="K463" s="35">
        <v>1</v>
      </c>
      <c r="L463" s="34">
        <f t="shared" si="24"/>
        <v>2.86</v>
      </c>
      <c r="M463" s="32">
        <v>3</v>
      </c>
      <c r="N463" s="34">
        <f t="shared" si="26"/>
        <v>1.43</v>
      </c>
      <c r="O463" s="63">
        <f>+N463*M463*1490000</f>
        <v>6392100</v>
      </c>
      <c r="P463" s="52">
        <v>2022</v>
      </c>
      <c r="Q463" s="132" t="s">
        <v>510</v>
      </c>
      <c r="R463" s="32" t="s">
        <v>50</v>
      </c>
    </row>
    <row r="464" spans="1:18" s="133" customFormat="1" ht="38.25" x14ac:dyDescent="0.25">
      <c r="A464" s="131"/>
      <c r="B464" s="30" t="s">
        <v>530</v>
      </c>
      <c r="C464" s="31">
        <v>32300</v>
      </c>
      <c r="D464" s="32" t="s">
        <v>24</v>
      </c>
      <c r="E464" s="33">
        <v>3.03</v>
      </c>
      <c r="F464" s="33"/>
      <c r="G464" s="32"/>
      <c r="H464" s="34"/>
      <c r="I464" s="35">
        <v>0.5</v>
      </c>
      <c r="J464" s="42">
        <f t="shared" si="23"/>
        <v>1.5149999999999999</v>
      </c>
      <c r="K464" s="35">
        <v>1</v>
      </c>
      <c r="L464" s="34">
        <f t="shared" si="24"/>
        <v>3.03</v>
      </c>
      <c r="M464" s="32">
        <v>6</v>
      </c>
      <c r="N464" s="34">
        <f t="shared" si="26"/>
        <v>1.5149999999999999</v>
      </c>
      <c r="O464" s="63">
        <f>+N464*M464*1490000</f>
        <v>13544100</v>
      </c>
      <c r="P464" s="52">
        <v>2022</v>
      </c>
      <c r="Q464" s="132" t="s">
        <v>510</v>
      </c>
      <c r="R464" s="32" t="s">
        <v>38</v>
      </c>
    </row>
    <row r="465" spans="1:18" s="138" customFormat="1" ht="27" x14ac:dyDescent="0.25">
      <c r="A465" s="134"/>
      <c r="B465" s="43" t="s">
        <v>531</v>
      </c>
      <c r="C465" s="44"/>
      <c r="D465" s="47"/>
      <c r="E465" s="46"/>
      <c r="F465" s="46"/>
      <c r="G465" s="47"/>
      <c r="H465" s="45"/>
      <c r="I465" s="49"/>
      <c r="J465" s="50"/>
      <c r="K465" s="41"/>
      <c r="L465" s="40"/>
      <c r="M465" s="47">
        <f>SUM(M462:M464)</f>
        <v>12</v>
      </c>
      <c r="N465" s="40"/>
      <c r="O465" s="135">
        <f>SUM(O462:O464)</f>
        <v>25881300</v>
      </c>
      <c r="P465" s="136"/>
      <c r="Q465" s="140"/>
      <c r="R465" s="38"/>
    </row>
    <row r="466" spans="1:18" s="83" customFormat="1" ht="25.5" x14ac:dyDescent="0.25">
      <c r="A466" s="128">
        <v>158</v>
      </c>
      <c r="B466" s="17" t="s">
        <v>532</v>
      </c>
      <c r="C466" s="18">
        <v>27422</v>
      </c>
      <c r="D466" s="19" t="s">
        <v>64</v>
      </c>
      <c r="E466" s="20">
        <v>3.99</v>
      </c>
      <c r="F466" s="20">
        <v>0.4</v>
      </c>
      <c r="G466" s="19"/>
      <c r="H466" s="21"/>
      <c r="I466" s="22">
        <v>0.5</v>
      </c>
      <c r="J466" s="23">
        <f t="shared" si="23"/>
        <v>2.1950000000000003</v>
      </c>
      <c r="K466" s="29">
        <v>1</v>
      </c>
      <c r="L466" s="28">
        <f t="shared" si="24"/>
        <v>4.3900000000000006</v>
      </c>
      <c r="M466" s="19">
        <v>12</v>
      </c>
      <c r="N466" s="28">
        <f t="shared" si="26"/>
        <v>2.1950000000000003</v>
      </c>
      <c r="O466" s="64">
        <f>+N466*M466*1490000</f>
        <v>39246600.000000007</v>
      </c>
      <c r="P466" s="53">
        <v>2022</v>
      </c>
      <c r="Q466" s="129" t="s">
        <v>510</v>
      </c>
      <c r="R466" s="24"/>
    </row>
    <row r="467" spans="1:18" s="138" customFormat="1" ht="40.5" x14ac:dyDescent="0.25">
      <c r="A467" s="134"/>
      <c r="B467" s="43" t="s">
        <v>533</v>
      </c>
      <c r="C467" s="44"/>
      <c r="D467" s="47"/>
      <c r="E467" s="46"/>
      <c r="F467" s="46"/>
      <c r="G467" s="47"/>
      <c r="H467" s="45"/>
      <c r="I467" s="49"/>
      <c r="J467" s="50"/>
      <c r="K467" s="41"/>
      <c r="L467" s="40"/>
      <c r="M467" s="47">
        <f>SUM(M466:M466)</f>
        <v>12</v>
      </c>
      <c r="N467" s="40"/>
      <c r="O467" s="135">
        <f>SUM(O466:O466)</f>
        <v>39246600.000000007</v>
      </c>
      <c r="P467" s="136"/>
      <c r="Q467" s="140"/>
      <c r="R467" s="38"/>
    </row>
    <row r="468" spans="1:18" s="83" customFormat="1" ht="25.5" x14ac:dyDescent="0.25">
      <c r="A468" s="128">
        <v>159</v>
      </c>
      <c r="B468" s="17" t="s">
        <v>534</v>
      </c>
      <c r="C468" s="18">
        <v>27145</v>
      </c>
      <c r="D468" s="21" t="s">
        <v>102</v>
      </c>
      <c r="E468" s="20">
        <v>3.66</v>
      </c>
      <c r="F468" s="20"/>
      <c r="G468" s="19"/>
      <c r="H468" s="21"/>
      <c r="I468" s="22">
        <v>0.4</v>
      </c>
      <c r="J468" s="23">
        <f t="shared" si="23"/>
        <v>1.4640000000000002</v>
      </c>
      <c r="K468" s="29">
        <v>1</v>
      </c>
      <c r="L468" s="28">
        <f t="shared" si="24"/>
        <v>3.66</v>
      </c>
      <c r="M468" s="19">
        <v>12</v>
      </c>
      <c r="N468" s="28">
        <f t="shared" si="26"/>
        <v>2.1959999999999997</v>
      </c>
      <c r="O468" s="64">
        <f>+N468*M468*1490000</f>
        <v>39264479.999999993</v>
      </c>
      <c r="P468" s="53">
        <v>2022</v>
      </c>
      <c r="Q468" s="129" t="s">
        <v>535</v>
      </c>
      <c r="R468" s="24"/>
    </row>
    <row r="469" spans="1:18" s="138" customFormat="1" ht="27" x14ac:dyDescent="0.25">
      <c r="A469" s="134"/>
      <c r="B469" s="43" t="s">
        <v>537</v>
      </c>
      <c r="C469" s="44"/>
      <c r="D469" s="45"/>
      <c r="E469" s="46"/>
      <c r="F469" s="46"/>
      <c r="G469" s="47"/>
      <c r="H469" s="45"/>
      <c r="I469" s="49"/>
      <c r="J469" s="50"/>
      <c r="K469" s="41"/>
      <c r="L469" s="40"/>
      <c r="M469" s="47">
        <f>SUM(M468:M468)</f>
        <v>12</v>
      </c>
      <c r="N469" s="40"/>
      <c r="O469" s="135">
        <f>SUM(O468:O468)</f>
        <v>39264479.999999993</v>
      </c>
      <c r="P469" s="136"/>
      <c r="Q469" s="140"/>
      <c r="R469" s="38"/>
    </row>
    <row r="470" spans="1:18" s="133" customFormat="1" ht="25.5" x14ac:dyDescent="0.25">
      <c r="A470" s="131">
        <v>160</v>
      </c>
      <c r="B470" s="30" t="s">
        <v>538</v>
      </c>
      <c r="C470" s="31">
        <v>30112</v>
      </c>
      <c r="D470" s="34" t="s">
        <v>90</v>
      </c>
      <c r="E470" s="33">
        <v>4.4000000000000004</v>
      </c>
      <c r="F470" s="33">
        <v>0.5</v>
      </c>
      <c r="G470" s="32"/>
      <c r="H470" s="34"/>
      <c r="I470" s="35">
        <v>0.4</v>
      </c>
      <c r="J470" s="42">
        <f t="shared" si="23"/>
        <v>1.9600000000000002</v>
      </c>
      <c r="K470" s="35">
        <v>1</v>
      </c>
      <c r="L470" s="34">
        <f t="shared" si="24"/>
        <v>4.9000000000000004</v>
      </c>
      <c r="M470" s="32">
        <v>11</v>
      </c>
      <c r="N470" s="34">
        <f t="shared" si="26"/>
        <v>2.9400000000000004</v>
      </c>
      <c r="O470" s="63">
        <f>+N470*M470*1490000</f>
        <v>48186600.000000007</v>
      </c>
      <c r="P470" s="52">
        <v>2022</v>
      </c>
      <c r="Q470" s="132" t="s">
        <v>535</v>
      </c>
      <c r="R470" s="32" t="s">
        <v>763</v>
      </c>
    </row>
    <row r="471" spans="1:18" s="133" customFormat="1" ht="25.5" x14ac:dyDescent="0.25">
      <c r="A471" s="131"/>
      <c r="B471" s="30" t="s">
        <v>538</v>
      </c>
      <c r="C471" s="31">
        <v>30113</v>
      </c>
      <c r="D471" s="34" t="s">
        <v>102</v>
      </c>
      <c r="E471" s="33">
        <v>4.4000000000000004</v>
      </c>
      <c r="F471" s="33">
        <v>0.5</v>
      </c>
      <c r="G471" s="32"/>
      <c r="H471" s="34"/>
      <c r="I471" s="35">
        <v>0.7</v>
      </c>
      <c r="J471" s="42">
        <f t="shared" si="23"/>
        <v>3.43</v>
      </c>
      <c r="K471" s="35">
        <v>1</v>
      </c>
      <c r="L471" s="34">
        <f t="shared" si="24"/>
        <v>4.9000000000000004</v>
      </c>
      <c r="M471" s="32">
        <v>1</v>
      </c>
      <c r="N471" s="34">
        <f t="shared" si="26"/>
        <v>1.4700000000000002</v>
      </c>
      <c r="O471" s="63">
        <f>+N471*M471*1490000</f>
        <v>2190300.0000000005</v>
      </c>
      <c r="P471" s="52">
        <v>2022</v>
      </c>
      <c r="Q471" s="132" t="s">
        <v>535</v>
      </c>
      <c r="R471" s="32" t="s">
        <v>770</v>
      </c>
    </row>
    <row r="472" spans="1:18" s="147" customFormat="1" ht="27" x14ac:dyDescent="0.25">
      <c r="A472" s="144"/>
      <c r="B472" s="72" t="s">
        <v>539</v>
      </c>
      <c r="C472" s="73"/>
      <c r="D472" s="48"/>
      <c r="E472" s="74"/>
      <c r="F472" s="74"/>
      <c r="G472" s="75"/>
      <c r="H472" s="48"/>
      <c r="I472" s="76"/>
      <c r="J472" s="77"/>
      <c r="K472" s="76"/>
      <c r="L472" s="48"/>
      <c r="M472" s="75">
        <f>SUM(M470:M471)</f>
        <v>12</v>
      </c>
      <c r="N472" s="48"/>
      <c r="O472" s="145">
        <f>SUM(O470:O471)</f>
        <v>50376900.000000007</v>
      </c>
      <c r="P472" s="78"/>
      <c r="Q472" s="146"/>
      <c r="R472" s="75"/>
    </row>
    <row r="473" spans="1:18" s="133" customFormat="1" ht="25.5" x14ac:dyDescent="0.25">
      <c r="A473" s="131">
        <v>161</v>
      </c>
      <c r="B473" s="30" t="s">
        <v>540</v>
      </c>
      <c r="C473" s="31">
        <v>34748</v>
      </c>
      <c r="D473" s="34" t="s">
        <v>102</v>
      </c>
      <c r="E473" s="33">
        <v>2.34</v>
      </c>
      <c r="F473" s="33"/>
      <c r="G473" s="32"/>
      <c r="H473" s="34"/>
      <c r="I473" s="35">
        <v>0.4</v>
      </c>
      <c r="J473" s="42">
        <f t="shared" si="23"/>
        <v>0.93599999999999994</v>
      </c>
      <c r="K473" s="35">
        <v>1</v>
      </c>
      <c r="L473" s="34">
        <f t="shared" si="24"/>
        <v>2.34</v>
      </c>
      <c r="M473" s="32">
        <v>9</v>
      </c>
      <c r="N473" s="34">
        <f t="shared" si="26"/>
        <v>1.4039999999999999</v>
      </c>
      <c r="O473" s="63">
        <f t="shared" si="27"/>
        <v>18827640</v>
      </c>
      <c r="P473" s="52">
        <v>2022</v>
      </c>
      <c r="Q473" s="132" t="s">
        <v>535</v>
      </c>
      <c r="R473" s="32" t="s">
        <v>541</v>
      </c>
    </row>
    <row r="474" spans="1:18" s="138" customFormat="1" ht="27" x14ac:dyDescent="0.25">
      <c r="A474" s="134"/>
      <c r="B474" s="43" t="s">
        <v>543</v>
      </c>
      <c r="C474" s="44"/>
      <c r="D474" s="45"/>
      <c r="E474" s="46"/>
      <c r="F474" s="46"/>
      <c r="G474" s="47"/>
      <c r="H474" s="45"/>
      <c r="I474" s="49"/>
      <c r="J474" s="50"/>
      <c r="K474" s="41"/>
      <c r="L474" s="40"/>
      <c r="M474" s="47">
        <f>SUM(M473:M473)</f>
        <v>9</v>
      </c>
      <c r="N474" s="40"/>
      <c r="O474" s="135">
        <f>SUM(O473:O473)</f>
        <v>18827640</v>
      </c>
      <c r="P474" s="136"/>
      <c r="Q474" s="140"/>
      <c r="R474" s="38"/>
    </row>
    <row r="475" spans="1:18" s="83" customFormat="1" ht="25.5" x14ac:dyDescent="0.25">
      <c r="A475" s="128">
        <v>162</v>
      </c>
      <c r="B475" s="17" t="s">
        <v>544</v>
      </c>
      <c r="C475" s="18">
        <v>31394</v>
      </c>
      <c r="D475" s="21" t="s">
        <v>545</v>
      </c>
      <c r="E475" s="20">
        <v>3.33</v>
      </c>
      <c r="F475" s="20">
        <v>0.4</v>
      </c>
      <c r="G475" s="19"/>
      <c r="H475" s="21"/>
      <c r="I475" s="22">
        <v>0.4</v>
      </c>
      <c r="J475" s="23">
        <f t="shared" si="23"/>
        <v>1.492</v>
      </c>
      <c r="K475" s="29">
        <v>1</v>
      </c>
      <c r="L475" s="28">
        <f t="shared" si="24"/>
        <v>3.73</v>
      </c>
      <c r="M475" s="19">
        <v>4</v>
      </c>
      <c r="N475" s="28">
        <f t="shared" si="26"/>
        <v>2.238</v>
      </c>
      <c r="O475" s="64">
        <f t="shared" si="27"/>
        <v>13338480</v>
      </c>
      <c r="P475" s="53">
        <v>2022</v>
      </c>
      <c r="Q475" s="129" t="s">
        <v>535</v>
      </c>
      <c r="R475" s="24"/>
    </row>
    <row r="476" spans="1:18" s="133" customFormat="1" ht="25.5" x14ac:dyDescent="0.25">
      <c r="A476" s="131"/>
      <c r="B476" s="30" t="s">
        <v>544</v>
      </c>
      <c r="C476" s="31">
        <v>31394</v>
      </c>
      <c r="D476" s="34" t="s">
        <v>545</v>
      </c>
      <c r="E476" s="33">
        <v>3.66</v>
      </c>
      <c r="F476" s="33">
        <v>0.4</v>
      </c>
      <c r="G476" s="32"/>
      <c r="H476" s="34"/>
      <c r="I476" s="35">
        <v>0.4</v>
      </c>
      <c r="J476" s="42">
        <f t="shared" si="23"/>
        <v>1.6240000000000003</v>
      </c>
      <c r="K476" s="35">
        <v>1</v>
      </c>
      <c r="L476" s="34">
        <f t="shared" si="24"/>
        <v>4.0600000000000005</v>
      </c>
      <c r="M476" s="32">
        <v>8</v>
      </c>
      <c r="N476" s="34">
        <f t="shared" si="26"/>
        <v>2.4359999999999999</v>
      </c>
      <c r="O476" s="63">
        <f t="shared" si="27"/>
        <v>29037120</v>
      </c>
      <c r="P476" s="53">
        <v>2022</v>
      </c>
      <c r="Q476" s="132" t="s">
        <v>535</v>
      </c>
      <c r="R476" s="32" t="s">
        <v>50</v>
      </c>
    </row>
    <row r="477" spans="1:18" s="138" customFormat="1" ht="13.5" x14ac:dyDescent="0.25">
      <c r="A477" s="134"/>
      <c r="B477" s="43"/>
      <c r="C477" s="44"/>
      <c r="D477" s="45"/>
      <c r="E477" s="46"/>
      <c r="F477" s="46"/>
      <c r="G477" s="47"/>
      <c r="H477" s="45"/>
      <c r="I477" s="49"/>
      <c r="J477" s="50"/>
      <c r="K477" s="41"/>
      <c r="L477" s="40"/>
      <c r="M477" s="47">
        <f>SUM(M475:M476)</f>
        <v>12</v>
      </c>
      <c r="N477" s="40"/>
      <c r="O477" s="135">
        <f>SUM(O475:O476)</f>
        <v>42375600</v>
      </c>
      <c r="P477" s="136"/>
      <c r="Q477" s="140"/>
      <c r="R477" s="38"/>
    </row>
    <row r="478" spans="1:18" s="133" customFormat="1" ht="38.25" x14ac:dyDescent="0.25">
      <c r="A478" s="131">
        <v>163</v>
      </c>
      <c r="B478" s="30" t="s">
        <v>546</v>
      </c>
      <c r="C478" s="55">
        <v>35789</v>
      </c>
      <c r="D478" s="32" t="s">
        <v>545</v>
      </c>
      <c r="E478" s="33">
        <f>2.34*85%</f>
        <v>1.9889999999999999</v>
      </c>
      <c r="F478" s="33"/>
      <c r="G478" s="32"/>
      <c r="H478" s="34"/>
      <c r="I478" s="35">
        <v>0.4</v>
      </c>
      <c r="J478" s="42">
        <f t="shared" si="23"/>
        <v>0.79559999999999997</v>
      </c>
      <c r="K478" s="35">
        <v>1</v>
      </c>
      <c r="L478" s="34">
        <f t="shared" si="24"/>
        <v>1.9889999999999999</v>
      </c>
      <c r="M478" s="32">
        <v>2</v>
      </c>
      <c r="N478" s="34">
        <f t="shared" si="26"/>
        <v>1.1934</v>
      </c>
      <c r="O478" s="63">
        <f t="shared" si="27"/>
        <v>3556332</v>
      </c>
      <c r="P478" s="52">
        <v>2022</v>
      </c>
      <c r="Q478" s="132" t="s">
        <v>535</v>
      </c>
      <c r="R478" s="32" t="s">
        <v>547</v>
      </c>
    </row>
    <row r="479" spans="1:18" s="143" customFormat="1" ht="27" x14ac:dyDescent="0.25">
      <c r="A479" s="142"/>
      <c r="B479" s="43" t="s">
        <v>549</v>
      </c>
      <c r="C479" s="57"/>
      <c r="D479" s="47"/>
      <c r="E479" s="46"/>
      <c r="F479" s="46"/>
      <c r="G479" s="47"/>
      <c r="H479" s="45"/>
      <c r="I479" s="49"/>
      <c r="J479" s="50"/>
      <c r="K479" s="49"/>
      <c r="L479" s="45"/>
      <c r="M479" s="47">
        <f>SUM(M478:M478)</f>
        <v>2</v>
      </c>
      <c r="N479" s="45"/>
      <c r="O479" s="65">
        <f>SUM(O478:O478)</f>
        <v>3556332</v>
      </c>
      <c r="P479" s="54"/>
      <c r="Q479" s="140"/>
      <c r="R479" s="47"/>
    </row>
    <row r="480" spans="1:18" s="133" customFormat="1" ht="25.5" x14ac:dyDescent="0.25">
      <c r="A480" s="131">
        <v>164</v>
      </c>
      <c r="B480" s="30" t="s">
        <v>550</v>
      </c>
      <c r="C480" s="31">
        <v>31394</v>
      </c>
      <c r="D480" s="34" t="s">
        <v>344</v>
      </c>
      <c r="E480" s="33">
        <v>3.06</v>
      </c>
      <c r="F480" s="33"/>
      <c r="G480" s="32"/>
      <c r="H480" s="34"/>
      <c r="I480" s="35">
        <v>0.4</v>
      </c>
      <c r="J480" s="42">
        <f t="shared" si="23"/>
        <v>1.2240000000000002</v>
      </c>
      <c r="K480" s="35">
        <v>1</v>
      </c>
      <c r="L480" s="34">
        <f t="shared" si="24"/>
        <v>3.06</v>
      </c>
      <c r="M480" s="32">
        <v>6</v>
      </c>
      <c r="N480" s="34">
        <f t="shared" si="26"/>
        <v>1.8359999999999999</v>
      </c>
      <c r="O480" s="63">
        <f t="shared" si="27"/>
        <v>16413839.999999998</v>
      </c>
      <c r="P480" s="52">
        <v>2022</v>
      </c>
      <c r="Q480" s="132" t="s">
        <v>535</v>
      </c>
      <c r="R480" s="32" t="s">
        <v>50</v>
      </c>
    </row>
    <row r="481" spans="1:18" s="133" customFormat="1" ht="38.25" x14ac:dyDescent="0.25">
      <c r="A481" s="131"/>
      <c r="B481" s="30" t="s">
        <v>550</v>
      </c>
      <c r="C481" s="31">
        <v>31394</v>
      </c>
      <c r="D481" s="34" t="s">
        <v>344</v>
      </c>
      <c r="E481" s="33">
        <v>3.34</v>
      </c>
      <c r="F481" s="33"/>
      <c r="G481" s="32"/>
      <c r="H481" s="34"/>
      <c r="I481" s="35">
        <v>0.4</v>
      </c>
      <c r="J481" s="42">
        <f t="shared" si="23"/>
        <v>1.3360000000000001</v>
      </c>
      <c r="K481" s="35">
        <v>1</v>
      </c>
      <c r="L481" s="34">
        <f t="shared" si="24"/>
        <v>3.34</v>
      </c>
      <c r="M481" s="32">
        <v>6</v>
      </c>
      <c r="N481" s="34">
        <f t="shared" si="26"/>
        <v>2.0039999999999996</v>
      </c>
      <c r="O481" s="63">
        <f t="shared" si="27"/>
        <v>17915759.999999996</v>
      </c>
      <c r="P481" s="52">
        <v>2022</v>
      </c>
      <c r="Q481" s="132" t="s">
        <v>535</v>
      </c>
      <c r="R481" s="32" t="s">
        <v>38</v>
      </c>
    </row>
    <row r="482" spans="1:18" s="138" customFormat="1" ht="27" x14ac:dyDescent="0.25">
      <c r="A482" s="134"/>
      <c r="B482" s="43" t="s">
        <v>551</v>
      </c>
      <c r="C482" s="44"/>
      <c r="D482" s="45"/>
      <c r="E482" s="46"/>
      <c r="F482" s="46"/>
      <c r="G482" s="47"/>
      <c r="H482" s="45"/>
      <c r="I482" s="49"/>
      <c r="J482" s="50"/>
      <c r="K482" s="41"/>
      <c r="L482" s="40"/>
      <c r="M482" s="47">
        <f>SUM(M480:M481)</f>
        <v>12</v>
      </c>
      <c r="N482" s="40"/>
      <c r="O482" s="135">
        <f>SUM(O480:O481)</f>
        <v>34329599.999999993</v>
      </c>
      <c r="P482" s="136"/>
      <c r="Q482" s="140"/>
      <c r="R482" s="38"/>
    </row>
    <row r="483" spans="1:18" s="83" customFormat="1" ht="25.5" x14ac:dyDescent="0.25">
      <c r="A483" s="128">
        <v>165</v>
      </c>
      <c r="B483" s="17" t="s">
        <v>552</v>
      </c>
      <c r="C483" s="18">
        <v>32341</v>
      </c>
      <c r="D483" s="21" t="s">
        <v>344</v>
      </c>
      <c r="E483" s="20">
        <v>2.86</v>
      </c>
      <c r="F483" s="20"/>
      <c r="G483" s="19"/>
      <c r="H483" s="21"/>
      <c r="I483" s="22">
        <v>0.4</v>
      </c>
      <c r="J483" s="42">
        <f t="shared" si="23"/>
        <v>1.1439999999999999</v>
      </c>
      <c r="K483" s="29">
        <v>1</v>
      </c>
      <c r="L483" s="34">
        <f t="shared" si="24"/>
        <v>2.86</v>
      </c>
      <c r="M483" s="19">
        <v>6</v>
      </c>
      <c r="N483" s="34">
        <f t="shared" si="26"/>
        <v>1.716</v>
      </c>
      <c r="O483" s="64">
        <f t="shared" si="27"/>
        <v>15341040</v>
      </c>
      <c r="P483" s="53">
        <v>2022</v>
      </c>
      <c r="Q483" s="129" t="s">
        <v>535</v>
      </c>
      <c r="R483" s="24"/>
    </row>
    <row r="484" spans="1:18" s="133" customFormat="1" ht="38.25" x14ac:dyDescent="0.25">
      <c r="A484" s="131"/>
      <c r="B484" s="30" t="s">
        <v>552</v>
      </c>
      <c r="C484" s="31">
        <v>32341</v>
      </c>
      <c r="D484" s="34" t="s">
        <v>344</v>
      </c>
      <c r="E484" s="33">
        <v>3.03</v>
      </c>
      <c r="F484" s="33"/>
      <c r="G484" s="32"/>
      <c r="H484" s="34"/>
      <c r="I484" s="35">
        <v>0.4</v>
      </c>
      <c r="J484" s="42">
        <f t="shared" si="23"/>
        <v>1.212</v>
      </c>
      <c r="K484" s="35">
        <v>1</v>
      </c>
      <c r="L484" s="34">
        <f t="shared" si="24"/>
        <v>3.03</v>
      </c>
      <c r="M484" s="32">
        <v>6</v>
      </c>
      <c r="N484" s="34">
        <f t="shared" si="26"/>
        <v>1.8179999999999998</v>
      </c>
      <c r="O484" s="63">
        <f t="shared" si="27"/>
        <v>16252920</v>
      </c>
      <c r="P484" s="53">
        <v>2022</v>
      </c>
      <c r="Q484" s="132" t="s">
        <v>535</v>
      </c>
      <c r="R484" s="32" t="s">
        <v>38</v>
      </c>
    </row>
    <row r="485" spans="1:18" s="138" customFormat="1" ht="27" x14ac:dyDescent="0.25">
      <c r="A485" s="134"/>
      <c r="B485" s="43" t="s">
        <v>553</v>
      </c>
      <c r="C485" s="44"/>
      <c r="D485" s="45"/>
      <c r="E485" s="46"/>
      <c r="F485" s="46"/>
      <c r="G485" s="47"/>
      <c r="H485" s="45"/>
      <c r="I485" s="49"/>
      <c r="J485" s="50"/>
      <c r="K485" s="41"/>
      <c r="L485" s="40"/>
      <c r="M485" s="47">
        <f>SUM(M483:M484)</f>
        <v>12</v>
      </c>
      <c r="N485" s="40"/>
      <c r="O485" s="135">
        <f>SUM(O483:O484)</f>
        <v>31593960</v>
      </c>
      <c r="P485" s="136"/>
      <c r="Q485" s="140"/>
      <c r="R485" s="38"/>
    </row>
    <row r="486" spans="1:18" s="83" customFormat="1" ht="25.5" x14ac:dyDescent="0.25">
      <c r="A486" s="128">
        <v>166</v>
      </c>
      <c r="B486" s="17" t="s">
        <v>554</v>
      </c>
      <c r="C486" s="18">
        <v>33079</v>
      </c>
      <c r="D486" s="21" t="s">
        <v>344</v>
      </c>
      <c r="E486" s="20">
        <v>2.86</v>
      </c>
      <c r="F486" s="20"/>
      <c r="G486" s="19"/>
      <c r="H486" s="21"/>
      <c r="I486" s="22">
        <v>0.4</v>
      </c>
      <c r="J486" s="23">
        <f t="shared" si="23"/>
        <v>1.1439999999999999</v>
      </c>
      <c r="K486" s="29">
        <v>1</v>
      </c>
      <c r="L486" s="28">
        <f t="shared" si="24"/>
        <v>2.86</v>
      </c>
      <c r="M486" s="19">
        <v>6</v>
      </c>
      <c r="N486" s="28">
        <f t="shared" si="26"/>
        <v>1.716</v>
      </c>
      <c r="O486" s="64">
        <f t="shared" si="27"/>
        <v>15341040</v>
      </c>
      <c r="P486" s="53">
        <v>2022</v>
      </c>
      <c r="Q486" s="129" t="s">
        <v>535</v>
      </c>
      <c r="R486" s="24"/>
    </row>
    <row r="487" spans="1:18" s="133" customFormat="1" ht="38.25" x14ac:dyDescent="0.25">
      <c r="A487" s="131"/>
      <c r="B487" s="30" t="s">
        <v>554</v>
      </c>
      <c r="C487" s="31">
        <v>33079</v>
      </c>
      <c r="D487" s="34" t="s">
        <v>344</v>
      </c>
      <c r="E487" s="33">
        <v>3.03</v>
      </c>
      <c r="F487" s="33"/>
      <c r="G487" s="32"/>
      <c r="H487" s="34"/>
      <c r="I487" s="35">
        <v>0.4</v>
      </c>
      <c r="J487" s="42">
        <f t="shared" si="23"/>
        <v>1.212</v>
      </c>
      <c r="K487" s="35">
        <v>1</v>
      </c>
      <c r="L487" s="34">
        <f t="shared" si="24"/>
        <v>3.03</v>
      </c>
      <c r="M487" s="32">
        <v>6</v>
      </c>
      <c r="N487" s="34">
        <f t="shared" si="26"/>
        <v>1.8179999999999998</v>
      </c>
      <c r="O487" s="63">
        <f t="shared" si="27"/>
        <v>16252920</v>
      </c>
      <c r="P487" s="53">
        <v>2022</v>
      </c>
      <c r="Q487" s="132" t="s">
        <v>535</v>
      </c>
      <c r="R487" s="32" t="s">
        <v>38</v>
      </c>
    </row>
    <row r="488" spans="1:18" s="138" customFormat="1" ht="27" x14ac:dyDescent="0.25">
      <c r="A488" s="134"/>
      <c r="B488" s="43" t="s">
        <v>555</v>
      </c>
      <c r="C488" s="44"/>
      <c r="D488" s="45"/>
      <c r="E488" s="46"/>
      <c r="F488" s="46"/>
      <c r="G488" s="47"/>
      <c r="H488" s="45"/>
      <c r="I488" s="49"/>
      <c r="J488" s="50"/>
      <c r="K488" s="41"/>
      <c r="L488" s="40"/>
      <c r="M488" s="47">
        <f>SUM(M486:M487)</f>
        <v>12</v>
      </c>
      <c r="N488" s="40"/>
      <c r="O488" s="135">
        <f>SUM(O486:O487)</f>
        <v>31593960</v>
      </c>
      <c r="P488" s="136"/>
      <c r="Q488" s="140"/>
      <c r="R488" s="38"/>
    </row>
    <row r="489" spans="1:18" s="83" customFormat="1" ht="25.5" x14ac:dyDescent="0.25">
      <c r="A489" s="128">
        <v>167</v>
      </c>
      <c r="B489" s="17" t="s">
        <v>556</v>
      </c>
      <c r="C489" s="58">
        <v>34244</v>
      </c>
      <c r="D489" s="19" t="s">
        <v>545</v>
      </c>
      <c r="E489" s="20">
        <v>2.67</v>
      </c>
      <c r="F489" s="20"/>
      <c r="G489" s="19"/>
      <c r="H489" s="21"/>
      <c r="I489" s="22">
        <v>0.4</v>
      </c>
      <c r="J489" s="23">
        <f t="shared" si="23"/>
        <v>1.0680000000000001</v>
      </c>
      <c r="K489" s="29">
        <v>1</v>
      </c>
      <c r="L489" s="28">
        <f t="shared" si="24"/>
        <v>2.67</v>
      </c>
      <c r="M489" s="19">
        <v>12</v>
      </c>
      <c r="N489" s="28">
        <f t="shared" si="26"/>
        <v>1.6019999999999999</v>
      </c>
      <c r="O489" s="64">
        <f t="shared" si="27"/>
        <v>28643759.999999996</v>
      </c>
      <c r="P489" s="53">
        <v>2022</v>
      </c>
      <c r="Q489" s="129" t="s">
        <v>535</v>
      </c>
      <c r="R489" s="24"/>
    </row>
    <row r="490" spans="1:18" s="138" customFormat="1" ht="27" x14ac:dyDescent="0.25">
      <c r="A490" s="134"/>
      <c r="B490" s="43" t="s">
        <v>557</v>
      </c>
      <c r="C490" s="57"/>
      <c r="D490" s="47"/>
      <c r="E490" s="46"/>
      <c r="F490" s="46"/>
      <c r="G490" s="47"/>
      <c r="H490" s="45"/>
      <c r="I490" s="49"/>
      <c r="J490" s="50"/>
      <c r="K490" s="41"/>
      <c r="L490" s="40"/>
      <c r="M490" s="47">
        <f>SUM(M489:M489)</f>
        <v>12</v>
      </c>
      <c r="N490" s="40"/>
      <c r="O490" s="135">
        <f>SUM(O489:O489)</f>
        <v>28643759.999999996</v>
      </c>
      <c r="P490" s="136"/>
      <c r="Q490" s="140"/>
      <c r="R490" s="38"/>
    </row>
    <row r="491" spans="1:18" s="83" customFormat="1" ht="25.5" x14ac:dyDescent="0.25">
      <c r="A491" s="128">
        <v>168</v>
      </c>
      <c r="B491" s="17" t="s">
        <v>558</v>
      </c>
      <c r="C491" s="58">
        <v>33700</v>
      </c>
      <c r="D491" s="66" t="s">
        <v>102</v>
      </c>
      <c r="E491" s="20">
        <v>2.67</v>
      </c>
      <c r="F491" s="20"/>
      <c r="G491" s="19"/>
      <c r="H491" s="21"/>
      <c r="I491" s="22">
        <v>0.4</v>
      </c>
      <c r="J491" s="23">
        <f t="shared" si="23"/>
        <v>1.0680000000000001</v>
      </c>
      <c r="K491" s="29">
        <v>1</v>
      </c>
      <c r="L491" s="28">
        <f t="shared" si="24"/>
        <v>2.67</v>
      </c>
      <c r="M491" s="19">
        <v>12</v>
      </c>
      <c r="N491" s="28">
        <f t="shared" si="26"/>
        <v>1.6019999999999999</v>
      </c>
      <c r="O491" s="64">
        <f t="shared" si="27"/>
        <v>28643759.999999996</v>
      </c>
      <c r="P491" s="53">
        <v>2022</v>
      </c>
      <c r="Q491" s="129" t="s">
        <v>535</v>
      </c>
      <c r="R491" s="24"/>
    </row>
    <row r="492" spans="1:18" s="138" customFormat="1" ht="27" x14ac:dyDescent="0.25">
      <c r="A492" s="134"/>
      <c r="B492" s="43" t="s">
        <v>559</v>
      </c>
      <c r="C492" s="57"/>
      <c r="D492" s="65"/>
      <c r="E492" s="46"/>
      <c r="F492" s="46"/>
      <c r="G492" s="47"/>
      <c r="H492" s="45"/>
      <c r="I492" s="49"/>
      <c r="J492" s="50"/>
      <c r="K492" s="41"/>
      <c r="L492" s="40"/>
      <c r="M492" s="47">
        <f>SUM(M491:M491)</f>
        <v>12</v>
      </c>
      <c r="N492" s="40"/>
      <c r="O492" s="135">
        <f>SUM(O491:O491)</f>
        <v>28643759.999999996</v>
      </c>
      <c r="P492" s="136"/>
      <c r="Q492" s="140"/>
      <c r="R492" s="38"/>
    </row>
    <row r="493" spans="1:18" s="133" customFormat="1" ht="25.5" x14ac:dyDescent="0.25">
      <c r="A493" s="131">
        <v>169</v>
      </c>
      <c r="B493" s="30" t="s">
        <v>560</v>
      </c>
      <c r="C493" s="31">
        <v>31717</v>
      </c>
      <c r="D493" s="34" t="s">
        <v>102</v>
      </c>
      <c r="E493" s="33">
        <v>2.67</v>
      </c>
      <c r="F493" s="33"/>
      <c r="G493" s="32"/>
      <c r="H493" s="34"/>
      <c r="I493" s="35">
        <v>0.7</v>
      </c>
      <c r="J493" s="42">
        <f t="shared" si="23"/>
        <v>1.8689999999999998</v>
      </c>
      <c r="K493" s="35">
        <v>1</v>
      </c>
      <c r="L493" s="34">
        <f t="shared" si="24"/>
        <v>2.67</v>
      </c>
      <c r="M493" s="32">
        <v>2</v>
      </c>
      <c r="N493" s="34">
        <f t="shared" si="26"/>
        <v>0.80100000000000016</v>
      </c>
      <c r="O493" s="63">
        <f t="shared" si="27"/>
        <v>2386980.0000000005</v>
      </c>
      <c r="P493" s="52">
        <v>2022</v>
      </c>
      <c r="Q493" s="132" t="s">
        <v>561</v>
      </c>
      <c r="R493" s="32"/>
    </row>
    <row r="494" spans="1:18" s="133" customFormat="1" ht="25.5" x14ac:dyDescent="0.25">
      <c r="A494" s="131"/>
      <c r="B494" s="30" t="s">
        <v>560</v>
      </c>
      <c r="C494" s="31">
        <v>31717</v>
      </c>
      <c r="D494" s="34" t="s">
        <v>102</v>
      </c>
      <c r="E494" s="33">
        <v>3</v>
      </c>
      <c r="F494" s="33"/>
      <c r="G494" s="32"/>
      <c r="H494" s="34"/>
      <c r="I494" s="35">
        <v>0.7</v>
      </c>
      <c r="J494" s="42">
        <f t="shared" si="23"/>
        <v>2.0999999999999996</v>
      </c>
      <c r="K494" s="35">
        <v>1</v>
      </c>
      <c r="L494" s="34">
        <f t="shared" si="24"/>
        <v>3</v>
      </c>
      <c r="M494" s="32">
        <v>10</v>
      </c>
      <c r="N494" s="34">
        <f t="shared" si="26"/>
        <v>0.90000000000000036</v>
      </c>
      <c r="O494" s="63">
        <f t="shared" si="27"/>
        <v>13410000.000000006</v>
      </c>
      <c r="P494" s="52">
        <v>2022</v>
      </c>
      <c r="Q494" s="132" t="s">
        <v>561</v>
      </c>
      <c r="R494" s="32" t="s">
        <v>50</v>
      </c>
    </row>
    <row r="495" spans="1:18" s="147" customFormat="1" ht="27" x14ac:dyDescent="0.25">
      <c r="A495" s="144"/>
      <c r="B495" s="72" t="s">
        <v>562</v>
      </c>
      <c r="C495" s="73"/>
      <c r="D495" s="48"/>
      <c r="E495" s="74"/>
      <c r="F495" s="74"/>
      <c r="G495" s="75"/>
      <c r="H495" s="48"/>
      <c r="I495" s="76"/>
      <c r="J495" s="77"/>
      <c r="K495" s="76"/>
      <c r="L495" s="48"/>
      <c r="M495" s="75">
        <f>SUM(M493:M494)</f>
        <v>12</v>
      </c>
      <c r="N495" s="48"/>
      <c r="O495" s="145">
        <f>SUM(O493:O494)</f>
        <v>15796980.000000006</v>
      </c>
      <c r="P495" s="78"/>
      <c r="Q495" s="146"/>
      <c r="R495" s="75"/>
    </row>
    <row r="496" spans="1:18" s="133" customFormat="1" ht="25.5" x14ac:dyDescent="0.25">
      <c r="A496" s="131">
        <v>170</v>
      </c>
      <c r="B496" s="30" t="s">
        <v>563</v>
      </c>
      <c r="C496" s="31">
        <v>34673</v>
      </c>
      <c r="D496" s="34" t="s">
        <v>102</v>
      </c>
      <c r="E496" s="33">
        <v>2.34</v>
      </c>
      <c r="F496" s="33"/>
      <c r="G496" s="32"/>
      <c r="H496" s="34"/>
      <c r="I496" s="35">
        <v>0.4</v>
      </c>
      <c r="J496" s="42">
        <f t="shared" si="23"/>
        <v>0.93599999999999994</v>
      </c>
      <c r="K496" s="35">
        <v>1</v>
      </c>
      <c r="L496" s="34">
        <f t="shared" si="24"/>
        <v>2.34</v>
      </c>
      <c r="M496" s="32">
        <v>10</v>
      </c>
      <c r="N496" s="34">
        <f t="shared" si="26"/>
        <v>1.4039999999999999</v>
      </c>
      <c r="O496" s="63">
        <f t="shared" si="27"/>
        <v>20919600</v>
      </c>
      <c r="P496" s="52">
        <v>2022</v>
      </c>
      <c r="Q496" s="132" t="s">
        <v>561</v>
      </c>
      <c r="R496" s="32" t="s">
        <v>564</v>
      </c>
    </row>
    <row r="497" spans="1:18" s="138" customFormat="1" ht="27" x14ac:dyDescent="0.25">
      <c r="A497" s="134"/>
      <c r="B497" s="43" t="s">
        <v>565</v>
      </c>
      <c r="C497" s="44"/>
      <c r="D497" s="45"/>
      <c r="E497" s="46"/>
      <c r="F497" s="46"/>
      <c r="G497" s="47"/>
      <c r="H497" s="45"/>
      <c r="I497" s="49"/>
      <c r="J497" s="50"/>
      <c r="K497" s="41"/>
      <c r="L497" s="40"/>
      <c r="M497" s="47">
        <f>SUM(M496:M496)</f>
        <v>10</v>
      </c>
      <c r="N497" s="40"/>
      <c r="O497" s="135">
        <f>SUM(O496:O496)</f>
        <v>20919600</v>
      </c>
      <c r="P497" s="136"/>
      <c r="Q497" s="140"/>
      <c r="R497" s="38"/>
    </row>
    <row r="498" spans="1:18" s="83" customFormat="1" ht="25.5" x14ac:dyDescent="0.25">
      <c r="A498" s="128">
        <v>171</v>
      </c>
      <c r="B498" s="17" t="s">
        <v>178</v>
      </c>
      <c r="C498" s="18">
        <v>30242</v>
      </c>
      <c r="D498" s="21" t="s">
        <v>344</v>
      </c>
      <c r="E498" s="20">
        <v>3.06</v>
      </c>
      <c r="F498" s="20"/>
      <c r="G498" s="19"/>
      <c r="H498" s="21"/>
      <c r="I498" s="22">
        <v>0.6</v>
      </c>
      <c r="J498" s="23">
        <f t="shared" si="23"/>
        <v>1.8359999999999999</v>
      </c>
      <c r="K498" s="29">
        <v>1</v>
      </c>
      <c r="L498" s="28">
        <f t="shared" si="24"/>
        <v>3.06</v>
      </c>
      <c r="M498" s="19">
        <v>6</v>
      </c>
      <c r="N498" s="28">
        <f t="shared" si="26"/>
        <v>1.2240000000000002</v>
      </c>
      <c r="O498" s="64">
        <f t="shared" si="27"/>
        <v>10942560.000000002</v>
      </c>
      <c r="P498" s="53">
        <v>2022</v>
      </c>
      <c r="Q498" s="129" t="s">
        <v>561</v>
      </c>
      <c r="R498" s="24"/>
    </row>
    <row r="499" spans="1:18" s="133" customFormat="1" ht="38.25" x14ac:dyDescent="0.25">
      <c r="A499" s="131"/>
      <c r="B499" s="30" t="s">
        <v>178</v>
      </c>
      <c r="C499" s="31">
        <v>30242</v>
      </c>
      <c r="D499" s="34" t="s">
        <v>344</v>
      </c>
      <c r="E499" s="33">
        <v>3.34</v>
      </c>
      <c r="F499" s="33"/>
      <c r="G499" s="32"/>
      <c r="H499" s="34"/>
      <c r="I499" s="35">
        <v>0.6</v>
      </c>
      <c r="J499" s="42">
        <f t="shared" si="23"/>
        <v>2.004</v>
      </c>
      <c r="K499" s="35">
        <v>1</v>
      </c>
      <c r="L499" s="34">
        <f t="shared" si="24"/>
        <v>3.34</v>
      </c>
      <c r="M499" s="32">
        <v>6</v>
      </c>
      <c r="N499" s="34">
        <f t="shared" si="26"/>
        <v>1.3359999999999999</v>
      </c>
      <c r="O499" s="63">
        <f t="shared" si="27"/>
        <v>11943839.999999998</v>
      </c>
      <c r="P499" s="53">
        <v>2022</v>
      </c>
      <c r="Q499" s="132" t="s">
        <v>561</v>
      </c>
      <c r="R499" s="32" t="s">
        <v>38</v>
      </c>
    </row>
    <row r="500" spans="1:18" s="138" customFormat="1" ht="27" x14ac:dyDescent="0.25">
      <c r="A500" s="134"/>
      <c r="B500" s="43" t="s">
        <v>181</v>
      </c>
      <c r="C500" s="44"/>
      <c r="D500" s="45"/>
      <c r="E500" s="46"/>
      <c r="F500" s="46"/>
      <c r="G500" s="47"/>
      <c r="H500" s="45"/>
      <c r="I500" s="49"/>
      <c r="J500" s="50"/>
      <c r="K500" s="41"/>
      <c r="L500" s="40"/>
      <c r="M500" s="47">
        <f>SUM(M498:M499)</f>
        <v>12</v>
      </c>
      <c r="N500" s="40"/>
      <c r="O500" s="135">
        <f>SUM(O498:O499)</f>
        <v>22886400</v>
      </c>
      <c r="P500" s="136"/>
      <c r="Q500" s="140"/>
      <c r="R500" s="38"/>
    </row>
    <row r="501" spans="1:18" s="83" customFormat="1" ht="25.5" x14ac:dyDescent="0.25">
      <c r="A501" s="128">
        <v>172</v>
      </c>
      <c r="B501" s="17" t="s">
        <v>566</v>
      </c>
      <c r="C501" s="18">
        <v>32874</v>
      </c>
      <c r="D501" s="21" t="s">
        <v>344</v>
      </c>
      <c r="E501" s="20">
        <v>2.46</v>
      </c>
      <c r="F501" s="20"/>
      <c r="G501" s="19"/>
      <c r="H501" s="21"/>
      <c r="I501" s="22">
        <v>0.4</v>
      </c>
      <c r="J501" s="23">
        <f t="shared" si="23"/>
        <v>0.98399999999999999</v>
      </c>
      <c r="K501" s="29">
        <v>1</v>
      </c>
      <c r="L501" s="28">
        <f t="shared" si="24"/>
        <v>2.46</v>
      </c>
      <c r="M501" s="19">
        <v>6</v>
      </c>
      <c r="N501" s="28">
        <f t="shared" si="26"/>
        <v>1.476</v>
      </c>
      <c r="O501" s="64">
        <f t="shared" si="27"/>
        <v>13195440</v>
      </c>
      <c r="P501" s="53">
        <v>2022</v>
      </c>
      <c r="Q501" s="129" t="s">
        <v>561</v>
      </c>
      <c r="R501" s="24"/>
    </row>
    <row r="502" spans="1:18" s="133" customFormat="1" ht="51" x14ac:dyDescent="0.25">
      <c r="A502" s="131"/>
      <c r="B502" s="30" t="s">
        <v>566</v>
      </c>
      <c r="C502" s="31">
        <v>32874</v>
      </c>
      <c r="D502" s="34" t="s">
        <v>344</v>
      </c>
      <c r="E502" s="33">
        <v>2.72</v>
      </c>
      <c r="F502" s="33"/>
      <c r="G502" s="32"/>
      <c r="H502" s="34"/>
      <c r="I502" s="35">
        <v>0.4</v>
      </c>
      <c r="J502" s="42">
        <f t="shared" si="23"/>
        <v>1.0880000000000001</v>
      </c>
      <c r="K502" s="35">
        <v>1</v>
      </c>
      <c r="L502" s="34">
        <f t="shared" si="24"/>
        <v>2.72</v>
      </c>
      <c r="M502" s="32">
        <v>3</v>
      </c>
      <c r="N502" s="34">
        <f t="shared" si="26"/>
        <v>1.6320000000000001</v>
      </c>
      <c r="O502" s="63">
        <f t="shared" si="27"/>
        <v>7295040.0000000009</v>
      </c>
      <c r="P502" s="53">
        <v>2022</v>
      </c>
      <c r="Q502" s="132" t="s">
        <v>561</v>
      </c>
      <c r="R502" s="32" t="s">
        <v>567</v>
      </c>
    </row>
    <row r="503" spans="1:18" s="138" customFormat="1" ht="27" x14ac:dyDescent="0.25">
      <c r="A503" s="134"/>
      <c r="B503" s="43" t="s">
        <v>569</v>
      </c>
      <c r="C503" s="44"/>
      <c r="D503" s="45"/>
      <c r="E503" s="46"/>
      <c r="F503" s="46"/>
      <c r="G503" s="47"/>
      <c r="H503" s="45"/>
      <c r="I503" s="49"/>
      <c r="J503" s="50"/>
      <c r="K503" s="41"/>
      <c r="L503" s="40"/>
      <c r="M503" s="47">
        <f>SUM(M501:M502)</f>
        <v>9</v>
      </c>
      <c r="N503" s="40"/>
      <c r="O503" s="135">
        <f>SUM(O501:O502)</f>
        <v>20490480</v>
      </c>
      <c r="P503" s="136"/>
      <c r="Q503" s="140"/>
      <c r="R503" s="38"/>
    </row>
    <row r="504" spans="1:18" s="83" customFormat="1" ht="25.5" x14ac:dyDescent="0.25">
      <c r="A504" s="128">
        <v>173</v>
      </c>
      <c r="B504" s="17" t="s">
        <v>570</v>
      </c>
      <c r="C504" s="18">
        <v>31243</v>
      </c>
      <c r="D504" s="21" t="s">
        <v>545</v>
      </c>
      <c r="E504" s="20">
        <v>2.86</v>
      </c>
      <c r="F504" s="20">
        <v>0.4</v>
      </c>
      <c r="G504" s="19"/>
      <c r="H504" s="21"/>
      <c r="I504" s="22">
        <v>0.4</v>
      </c>
      <c r="J504" s="23">
        <f t="shared" si="23"/>
        <v>1.304</v>
      </c>
      <c r="K504" s="29">
        <v>1</v>
      </c>
      <c r="L504" s="28">
        <f t="shared" si="24"/>
        <v>3.26</v>
      </c>
      <c r="M504" s="19">
        <v>1</v>
      </c>
      <c r="N504" s="28">
        <f t="shared" si="26"/>
        <v>1.9559999999999997</v>
      </c>
      <c r="O504" s="64">
        <f t="shared" si="27"/>
        <v>2914439.9999999995</v>
      </c>
      <c r="P504" s="53">
        <v>2022</v>
      </c>
      <c r="Q504" s="129" t="s">
        <v>561</v>
      </c>
      <c r="R504" s="24"/>
    </row>
    <row r="505" spans="1:18" s="133" customFormat="1" ht="25.5" x14ac:dyDescent="0.25">
      <c r="A505" s="131"/>
      <c r="B505" s="30" t="s">
        <v>570</v>
      </c>
      <c r="C505" s="31">
        <v>31243</v>
      </c>
      <c r="D505" s="34" t="s">
        <v>545</v>
      </c>
      <c r="E505" s="33">
        <v>3.03</v>
      </c>
      <c r="F505" s="33">
        <v>0.4</v>
      </c>
      <c r="G505" s="32"/>
      <c r="H505" s="34"/>
      <c r="I505" s="35">
        <v>0.6</v>
      </c>
      <c r="J505" s="42">
        <f t="shared" si="23"/>
        <v>2.0579999999999998</v>
      </c>
      <c r="K505" s="35">
        <v>1</v>
      </c>
      <c r="L505" s="34">
        <f t="shared" si="24"/>
        <v>3.4299999999999997</v>
      </c>
      <c r="M505" s="32">
        <v>3</v>
      </c>
      <c r="N505" s="34">
        <f t="shared" si="26"/>
        <v>1.3719999999999999</v>
      </c>
      <c r="O505" s="63">
        <f t="shared" si="27"/>
        <v>6132839.9999999991</v>
      </c>
      <c r="P505" s="52">
        <v>2022</v>
      </c>
      <c r="Q505" s="132" t="s">
        <v>561</v>
      </c>
      <c r="R505" s="32" t="s">
        <v>50</v>
      </c>
    </row>
    <row r="506" spans="1:18" s="133" customFormat="1" ht="51" x14ac:dyDescent="0.25">
      <c r="A506" s="131"/>
      <c r="B506" s="30" t="s">
        <v>570</v>
      </c>
      <c r="C506" s="31">
        <v>31243</v>
      </c>
      <c r="D506" s="34" t="s">
        <v>545</v>
      </c>
      <c r="E506" s="33">
        <v>3.33</v>
      </c>
      <c r="F506" s="33">
        <v>0.4</v>
      </c>
      <c r="G506" s="32"/>
      <c r="H506" s="34"/>
      <c r="I506" s="35">
        <v>0.6</v>
      </c>
      <c r="J506" s="42">
        <f t="shared" si="23"/>
        <v>2.238</v>
      </c>
      <c r="K506" s="35">
        <v>1</v>
      </c>
      <c r="L506" s="34">
        <f t="shared" si="24"/>
        <v>3.73</v>
      </c>
      <c r="M506" s="32">
        <v>8</v>
      </c>
      <c r="N506" s="34">
        <f t="shared" si="26"/>
        <v>1.492</v>
      </c>
      <c r="O506" s="63">
        <f t="shared" si="27"/>
        <v>17784640</v>
      </c>
      <c r="P506" s="52">
        <v>2022</v>
      </c>
      <c r="Q506" s="132" t="s">
        <v>561</v>
      </c>
      <c r="R506" s="32" t="s">
        <v>372</v>
      </c>
    </row>
    <row r="507" spans="1:18" s="138" customFormat="1" ht="27" x14ac:dyDescent="0.25">
      <c r="A507" s="134"/>
      <c r="B507" s="43" t="s">
        <v>571</v>
      </c>
      <c r="C507" s="44"/>
      <c r="D507" s="45"/>
      <c r="E507" s="46"/>
      <c r="F507" s="46"/>
      <c r="G507" s="47"/>
      <c r="H507" s="45"/>
      <c r="I507" s="49"/>
      <c r="J507" s="50"/>
      <c r="K507" s="41"/>
      <c r="L507" s="40"/>
      <c r="M507" s="47">
        <f>SUM(M504:M506)</f>
        <v>12</v>
      </c>
      <c r="N507" s="40"/>
      <c r="O507" s="135">
        <f>SUM(O504:O506)</f>
        <v>26831920</v>
      </c>
      <c r="P507" s="136"/>
      <c r="Q507" s="140"/>
      <c r="R507" s="38"/>
    </row>
    <row r="508" spans="1:18" s="133" customFormat="1" ht="38.25" x14ac:dyDescent="0.25">
      <c r="A508" s="131">
        <v>174</v>
      </c>
      <c r="B508" s="30" t="s">
        <v>572</v>
      </c>
      <c r="C508" s="55">
        <v>35897</v>
      </c>
      <c r="D508" s="32" t="s">
        <v>545</v>
      </c>
      <c r="E508" s="33">
        <f>2.34*85%</f>
        <v>1.9889999999999999</v>
      </c>
      <c r="F508" s="33"/>
      <c r="G508" s="32"/>
      <c r="H508" s="34"/>
      <c r="I508" s="35">
        <v>0.4</v>
      </c>
      <c r="J508" s="42">
        <f t="shared" si="23"/>
        <v>0.79559999999999997</v>
      </c>
      <c r="K508" s="35">
        <v>1</v>
      </c>
      <c r="L508" s="34">
        <f t="shared" si="24"/>
        <v>1.9889999999999999</v>
      </c>
      <c r="M508" s="32">
        <v>2</v>
      </c>
      <c r="N508" s="34">
        <f t="shared" si="26"/>
        <v>1.1934</v>
      </c>
      <c r="O508" s="63">
        <f t="shared" si="27"/>
        <v>3556332</v>
      </c>
      <c r="P508" s="52">
        <v>2022</v>
      </c>
      <c r="Q508" s="132" t="s">
        <v>561</v>
      </c>
      <c r="R508" s="32" t="s">
        <v>573</v>
      </c>
    </row>
    <row r="509" spans="1:18" s="143" customFormat="1" ht="27" x14ac:dyDescent="0.25">
      <c r="A509" s="142"/>
      <c r="B509" s="43" t="s">
        <v>574</v>
      </c>
      <c r="C509" s="57"/>
      <c r="D509" s="47"/>
      <c r="E509" s="46"/>
      <c r="F509" s="46"/>
      <c r="G509" s="47"/>
      <c r="H509" s="45"/>
      <c r="I509" s="49"/>
      <c r="J509" s="50"/>
      <c r="K509" s="49"/>
      <c r="L509" s="45"/>
      <c r="M509" s="47">
        <f>SUM(M508:M508)</f>
        <v>2</v>
      </c>
      <c r="N509" s="45"/>
      <c r="O509" s="65">
        <f>SUM(O508:O508)</f>
        <v>3556332</v>
      </c>
      <c r="P509" s="54"/>
      <c r="Q509" s="140"/>
      <c r="R509" s="47"/>
    </row>
    <row r="510" spans="1:18" s="83" customFormat="1" ht="25.5" x14ac:dyDescent="0.25">
      <c r="A510" s="128">
        <v>175</v>
      </c>
      <c r="B510" s="17" t="s">
        <v>479</v>
      </c>
      <c r="C510" s="18">
        <v>30514</v>
      </c>
      <c r="D510" s="21" t="s">
        <v>344</v>
      </c>
      <c r="E510" s="20">
        <v>2.86</v>
      </c>
      <c r="F510" s="20"/>
      <c r="G510" s="19"/>
      <c r="H510" s="21"/>
      <c r="I510" s="22">
        <v>0.7</v>
      </c>
      <c r="J510" s="23">
        <f t="shared" si="23"/>
        <v>2.0019999999999998</v>
      </c>
      <c r="K510" s="29">
        <v>1</v>
      </c>
      <c r="L510" s="28">
        <f t="shared" si="24"/>
        <v>2.86</v>
      </c>
      <c r="M510" s="19">
        <v>1</v>
      </c>
      <c r="N510" s="28">
        <f t="shared" si="26"/>
        <v>0.8580000000000001</v>
      </c>
      <c r="O510" s="64">
        <f t="shared" si="27"/>
        <v>1278420.0000000002</v>
      </c>
      <c r="P510" s="53">
        <v>2022</v>
      </c>
      <c r="Q510" s="129" t="s">
        <v>561</v>
      </c>
      <c r="R510" s="24"/>
    </row>
    <row r="511" spans="1:18" s="133" customFormat="1" ht="25.5" x14ac:dyDescent="0.25">
      <c r="A511" s="131"/>
      <c r="B511" s="30" t="s">
        <v>479</v>
      </c>
      <c r="C511" s="31">
        <v>30514</v>
      </c>
      <c r="D511" s="34" t="s">
        <v>344</v>
      </c>
      <c r="E511" s="33">
        <v>3.06</v>
      </c>
      <c r="F511" s="33"/>
      <c r="G511" s="32"/>
      <c r="H511" s="34"/>
      <c r="I511" s="35">
        <v>0.7</v>
      </c>
      <c r="J511" s="42">
        <f t="shared" si="23"/>
        <v>2.1419999999999999</v>
      </c>
      <c r="K511" s="35">
        <v>1</v>
      </c>
      <c r="L511" s="34">
        <f t="shared" si="24"/>
        <v>3.06</v>
      </c>
      <c r="M511" s="32">
        <v>5</v>
      </c>
      <c r="N511" s="34">
        <f t="shared" si="26"/>
        <v>0.91800000000000015</v>
      </c>
      <c r="O511" s="63">
        <f t="shared" si="27"/>
        <v>6839100.0000000009</v>
      </c>
      <c r="P511" s="53">
        <v>2022</v>
      </c>
      <c r="Q511" s="132" t="s">
        <v>561</v>
      </c>
      <c r="R511" s="32" t="s">
        <v>50</v>
      </c>
    </row>
    <row r="512" spans="1:18" s="133" customFormat="1" ht="38.25" x14ac:dyDescent="0.25">
      <c r="A512" s="131"/>
      <c r="B512" s="30" t="s">
        <v>479</v>
      </c>
      <c r="C512" s="31">
        <v>30514</v>
      </c>
      <c r="D512" s="34" t="s">
        <v>344</v>
      </c>
      <c r="E512" s="33">
        <v>3.34</v>
      </c>
      <c r="F512" s="33"/>
      <c r="G512" s="32"/>
      <c r="H512" s="34"/>
      <c r="I512" s="35">
        <v>0.7</v>
      </c>
      <c r="J512" s="42">
        <f t="shared" si="23"/>
        <v>2.3379999999999996</v>
      </c>
      <c r="K512" s="35">
        <v>1</v>
      </c>
      <c r="L512" s="34">
        <f t="shared" si="24"/>
        <v>3.34</v>
      </c>
      <c r="M512" s="32">
        <v>6</v>
      </c>
      <c r="N512" s="34">
        <f t="shared" si="26"/>
        <v>1.0020000000000002</v>
      </c>
      <c r="O512" s="63">
        <f t="shared" si="27"/>
        <v>8957880.0000000019</v>
      </c>
      <c r="P512" s="53">
        <v>2022</v>
      </c>
      <c r="Q512" s="132" t="s">
        <v>561</v>
      </c>
      <c r="R512" s="32" t="s">
        <v>38</v>
      </c>
    </row>
    <row r="513" spans="1:18" s="138" customFormat="1" ht="27" x14ac:dyDescent="0.25">
      <c r="A513" s="134"/>
      <c r="B513" s="43" t="s">
        <v>481</v>
      </c>
      <c r="C513" s="44"/>
      <c r="D513" s="45"/>
      <c r="E513" s="46"/>
      <c r="F513" s="46"/>
      <c r="G513" s="47"/>
      <c r="H513" s="45"/>
      <c r="I513" s="49"/>
      <c r="J513" s="50"/>
      <c r="K513" s="41"/>
      <c r="L513" s="40"/>
      <c r="M513" s="47">
        <f>SUM(M510:M512)</f>
        <v>12</v>
      </c>
      <c r="N513" s="40"/>
      <c r="O513" s="135">
        <f>SUM(O510:O512)</f>
        <v>17075400.000000004</v>
      </c>
      <c r="P513" s="136"/>
      <c r="Q513" s="140"/>
      <c r="R513" s="38"/>
    </row>
    <row r="514" spans="1:18" s="133" customFormat="1" ht="25.5" x14ac:dyDescent="0.25">
      <c r="A514" s="131">
        <v>176</v>
      </c>
      <c r="B514" s="30" t="s">
        <v>575</v>
      </c>
      <c r="C514" s="31">
        <v>32862</v>
      </c>
      <c r="D514" s="32" t="s">
        <v>545</v>
      </c>
      <c r="E514" s="33">
        <v>3</v>
      </c>
      <c r="F514" s="33"/>
      <c r="G514" s="32"/>
      <c r="H514" s="34"/>
      <c r="I514" s="35">
        <v>0.4</v>
      </c>
      <c r="J514" s="42">
        <f t="shared" si="23"/>
        <v>1.2000000000000002</v>
      </c>
      <c r="K514" s="35">
        <v>1</v>
      </c>
      <c r="L514" s="34">
        <f t="shared" si="24"/>
        <v>3</v>
      </c>
      <c r="M514" s="32">
        <v>8</v>
      </c>
      <c r="N514" s="34">
        <f t="shared" si="26"/>
        <v>1.7999999999999998</v>
      </c>
      <c r="O514" s="63">
        <f t="shared" si="27"/>
        <v>21455999.999999996</v>
      </c>
      <c r="P514" s="52">
        <v>2022</v>
      </c>
      <c r="Q514" s="132" t="s">
        <v>561</v>
      </c>
      <c r="R514" s="32" t="s">
        <v>576</v>
      </c>
    </row>
    <row r="515" spans="1:18" s="138" customFormat="1" ht="27" x14ac:dyDescent="0.25">
      <c r="A515" s="134"/>
      <c r="B515" s="43" t="s">
        <v>577</v>
      </c>
      <c r="C515" s="44"/>
      <c r="D515" s="47"/>
      <c r="E515" s="46"/>
      <c r="F515" s="46"/>
      <c r="G515" s="47"/>
      <c r="H515" s="45"/>
      <c r="I515" s="49"/>
      <c r="J515" s="50"/>
      <c r="K515" s="41"/>
      <c r="L515" s="40"/>
      <c r="M515" s="47">
        <f>SUM(M514:M514)</f>
        <v>8</v>
      </c>
      <c r="N515" s="40"/>
      <c r="O515" s="135">
        <f>SUM(O514:O514)</f>
        <v>21455999.999999996</v>
      </c>
      <c r="P515" s="136"/>
      <c r="Q515" s="140"/>
      <c r="R515" s="38"/>
    </row>
    <row r="516" spans="1:18" s="133" customFormat="1" ht="25.5" x14ac:dyDescent="0.25">
      <c r="A516" s="131">
        <v>177</v>
      </c>
      <c r="B516" s="30" t="s">
        <v>578</v>
      </c>
      <c r="C516" s="31">
        <v>30081</v>
      </c>
      <c r="D516" s="34" t="s">
        <v>344</v>
      </c>
      <c r="E516" s="33">
        <v>3.26</v>
      </c>
      <c r="F516" s="33"/>
      <c r="G516" s="32"/>
      <c r="H516" s="34"/>
      <c r="I516" s="35">
        <v>0.6</v>
      </c>
      <c r="J516" s="42">
        <f t="shared" si="23"/>
        <v>1.9559999999999997</v>
      </c>
      <c r="K516" s="35">
        <v>1</v>
      </c>
      <c r="L516" s="34">
        <f t="shared" si="24"/>
        <v>3.26</v>
      </c>
      <c r="M516" s="32">
        <v>1</v>
      </c>
      <c r="N516" s="34">
        <f t="shared" si="26"/>
        <v>1.304</v>
      </c>
      <c r="O516" s="63">
        <f t="shared" si="27"/>
        <v>1942960</v>
      </c>
      <c r="P516" s="52">
        <v>2022</v>
      </c>
      <c r="Q516" s="132" t="s">
        <v>561</v>
      </c>
      <c r="R516" s="32" t="s">
        <v>579</v>
      </c>
    </row>
    <row r="517" spans="1:18" s="133" customFormat="1" ht="38.25" x14ac:dyDescent="0.25">
      <c r="A517" s="131"/>
      <c r="B517" s="30" t="s">
        <v>578</v>
      </c>
      <c r="C517" s="31">
        <v>30081</v>
      </c>
      <c r="D517" s="34" t="s">
        <v>344</v>
      </c>
      <c r="E517" s="33">
        <v>3.34</v>
      </c>
      <c r="F517" s="33"/>
      <c r="G517" s="32"/>
      <c r="H517" s="34"/>
      <c r="I517" s="35">
        <v>0.4</v>
      </c>
      <c r="J517" s="42">
        <f t="shared" si="23"/>
        <v>1.3360000000000001</v>
      </c>
      <c r="K517" s="35">
        <v>1</v>
      </c>
      <c r="L517" s="34">
        <f t="shared" si="24"/>
        <v>3.34</v>
      </c>
      <c r="M517" s="32">
        <v>5</v>
      </c>
      <c r="N517" s="34">
        <f t="shared" si="26"/>
        <v>2.0039999999999996</v>
      </c>
      <c r="O517" s="63">
        <f t="shared" si="27"/>
        <v>14929799.999999996</v>
      </c>
      <c r="P517" s="52">
        <v>2022</v>
      </c>
      <c r="Q517" s="132" t="s">
        <v>561</v>
      </c>
      <c r="R517" s="32" t="s">
        <v>38</v>
      </c>
    </row>
    <row r="518" spans="1:18" s="138" customFormat="1" ht="27" x14ac:dyDescent="0.25">
      <c r="A518" s="134"/>
      <c r="B518" s="43" t="s">
        <v>580</v>
      </c>
      <c r="C518" s="44"/>
      <c r="D518" s="45"/>
      <c r="E518" s="46"/>
      <c r="F518" s="46"/>
      <c r="G518" s="47"/>
      <c r="H518" s="45"/>
      <c r="I518" s="49"/>
      <c r="J518" s="50"/>
      <c r="K518" s="41"/>
      <c r="L518" s="40"/>
      <c r="M518" s="47">
        <f>SUM(M516:M517)</f>
        <v>6</v>
      </c>
      <c r="N518" s="40"/>
      <c r="O518" s="135">
        <f>SUM(O516:O517)</f>
        <v>16872759.999999996</v>
      </c>
      <c r="P518" s="136"/>
      <c r="Q518" s="140"/>
      <c r="R518" s="38"/>
    </row>
    <row r="519" spans="1:18" s="133" customFormat="1" ht="25.5" x14ac:dyDescent="0.25">
      <c r="A519" s="131">
        <v>178</v>
      </c>
      <c r="B519" s="30" t="s">
        <v>581</v>
      </c>
      <c r="C519" s="31">
        <v>33419</v>
      </c>
      <c r="D519" s="32" t="s">
        <v>24</v>
      </c>
      <c r="E519" s="33">
        <v>2.46</v>
      </c>
      <c r="F519" s="33"/>
      <c r="G519" s="32"/>
      <c r="H519" s="34"/>
      <c r="I519" s="35">
        <v>0.7</v>
      </c>
      <c r="J519" s="42">
        <f t="shared" si="23"/>
        <v>1.722</v>
      </c>
      <c r="K519" s="35">
        <v>1</v>
      </c>
      <c r="L519" s="34">
        <f t="shared" si="24"/>
        <v>2.46</v>
      </c>
      <c r="M519" s="32">
        <v>6</v>
      </c>
      <c r="N519" s="34">
        <f t="shared" si="26"/>
        <v>0.73799999999999999</v>
      </c>
      <c r="O519" s="63">
        <f t="shared" si="27"/>
        <v>6597720</v>
      </c>
      <c r="P519" s="52">
        <v>2022</v>
      </c>
      <c r="Q519" s="132" t="s">
        <v>561</v>
      </c>
      <c r="R519" s="32"/>
    </row>
    <row r="520" spans="1:18" s="133" customFormat="1" ht="38.25" x14ac:dyDescent="0.25">
      <c r="A520" s="131"/>
      <c r="B520" s="30" t="s">
        <v>581</v>
      </c>
      <c r="C520" s="31">
        <v>33419</v>
      </c>
      <c r="D520" s="32" t="s">
        <v>24</v>
      </c>
      <c r="E520" s="33">
        <v>2.72</v>
      </c>
      <c r="F520" s="33"/>
      <c r="G520" s="32"/>
      <c r="H520" s="34"/>
      <c r="I520" s="35">
        <v>0.7</v>
      </c>
      <c r="J520" s="42">
        <f t="shared" si="23"/>
        <v>1.9039999999999999</v>
      </c>
      <c r="K520" s="35">
        <v>1</v>
      </c>
      <c r="L520" s="34">
        <f t="shared" si="24"/>
        <v>2.72</v>
      </c>
      <c r="M520" s="32">
        <v>6</v>
      </c>
      <c r="N520" s="34">
        <f t="shared" si="26"/>
        <v>0.81600000000000028</v>
      </c>
      <c r="O520" s="63">
        <f t="shared" si="27"/>
        <v>7295040.0000000028</v>
      </c>
      <c r="P520" s="52">
        <v>2022</v>
      </c>
      <c r="Q520" s="132" t="s">
        <v>561</v>
      </c>
      <c r="R520" s="32" t="s">
        <v>38</v>
      </c>
    </row>
    <row r="521" spans="1:18" s="147" customFormat="1" ht="27" x14ac:dyDescent="0.25">
      <c r="A521" s="144"/>
      <c r="B521" s="72" t="s">
        <v>582</v>
      </c>
      <c r="C521" s="73"/>
      <c r="D521" s="75"/>
      <c r="E521" s="74"/>
      <c r="F521" s="74"/>
      <c r="G521" s="75"/>
      <c r="H521" s="48"/>
      <c r="I521" s="76"/>
      <c r="J521" s="77"/>
      <c r="K521" s="76"/>
      <c r="L521" s="48"/>
      <c r="M521" s="75">
        <f>SUM(M519:M520)</f>
        <v>12</v>
      </c>
      <c r="N521" s="48"/>
      <c r="O521" s="145">
        <f>SUM(O519:O520)</f>
        <v>13892760.000000004</v>
      </c>
      <c r="P521" s="78"/>
      <c r="Q521" s="146"/>
      <c r="R521" s="75"/>
    </row>
    <row r="522" spans="1:18" s="133" customFormat="1" ht="25.5" x14ac:dyDescent="0.25">
      <c r="A522" s="131">
        <v>179</v>
      </c>
      <c r="B522" s="30" t="s">
        <v>340</v>
      </c>
      <c r="C522" s="55">
        <v>33171</v>
      </c>
      <c r="D522" s="32" t="s">
        <v>344</v>
      </c>
      <c r="E522" s="33">
        <v>2.2599999999999998</v>
      </c>
      <c r="F522" s="33"/>
      <c r="G522" s="32"/>
      <c r="H522" s="34"/>
      <c r="I522" s="35">
        <v>0.4</v>
      </c>
      <c r="J522" s="42">
        <f t="shared" si="23"/>
        <v>0.90399999999999991</v>
      </c>
      <c r="K522" s="35">
        <v>1</v>
      </c>
      <c r="L522" s="34">
        <f t="shared" si="24"/>
        <v>2.2599999999999998</v>
      </c>
      <c r="M522" s="32">
        <v>1</v>
      </c>
      <c r="N522" s="34">
        <f t="shared" si="26"/>
        <v>1.3559999999999999</v>
      </c>
      <c r="O522" s="63">
        <f t="shared" si="27"/>
        <v>2020439.9999999998</v>
      </c>
      <c r="P522" s="52">
        <v>2022</v>
      </c>
      <c r="Q522" s="132" t="s">
        <v>561</v>
      </c>
      <c r="R522" s="32" t="s">
        <v>258</v>
      </c>
    </row>
    <row r="523" spans="1:18" s="133" customFormat="1" ht="38.25" x14ac:dyDescent="0.25">
      <c r="A523" s="131"/>
      <c r="B523" s="30" t="s">
        <v>340</v>
      </c>
      <c r="C523" s="55">
        <v>33171</v>
      </c>
      <c r="D523" s="32" t="s">
        <v>344</v>
      </c>
      <c r="E523" s="33">
        <v>2.41</v>
      </c>
      <c r="F523" s="33"/>
      <c r="G523" s="32"/>
      <c r="H523" s="34"/>
      <c r="I523" s="35">
        <v>0.4</v>
      </c>
      <c r="J523" s="42">
        <f t="shared" si="23"/>
        <v>0.96400000000000008</v>
      </c>
      <c r="K523" s="35">
        <v>1</v>
      </c>
      <c r="L523" s="34">
        <f t="shared" si="24"/>
        <v>2.41</v>
      </c>
      <c r="M523" s="32">
        <v>5</v>
      </c>
      <c r="N523" s="34">
        <f t="shared" si="26"/>
        <v>1.4460000000000002</v>
      </c>
      <c r="O523" s="63">
        <f t="shared" si="27"/>
        <v>10772700</v>
      </c>
      <c r="P523" s="52">
        <v>2022</v>
      </c>
      <c r="Q523" s="132" t="s">
        <v>561</v>
      </c>
      <c r="R523" s="32" t="s">
        <v>38</v>
      </c>
    </row>
    <row r="524" spans="1:18" s="138" customFormat="1" ht="27" x14ac:dyDescent="0.25">
      <c r="A524" s="134"/>
      <c r="B524" s="43" t="s">
        <v>342</v>
      </c>
      <c r="C524" s="57"/>
      <c r="D524" s="47"/>
      <c r="E524" s="46"/>
      <c r="F524" s="46"/>
      <c r="G524" s="47"/>
      <c r="H524" s="45"/>
      <c r="I524" s="49"/>
      <c r="J524" s="50"/>
      <c r="K524" s="41"/>
      <c r="L524" s="40"/>
      <c r="M524" s="47">
        <f>SUM(M522:M523)</f>
        <v>6</v>
      </c>
      <c r="N524" s="40"/>
      <c r="O524" s="135">
        <f>SUM(O522:O523)</f>
        <v>12793140</v>
      </c>
      <c r="P524" s="136"/>
      <c r="Q524" s="140"/>
      <c r="R524" s="38"/>
    </row>
    <row r="525" spans="1:18" s="139" customFormat="1" ht="25.5" x14ac:dyDescent="0.25">
      <c r="A525" s="141">
        <v>180</v>
      </c>
      <c r="B525" s="17" t="s">
        <v>63</v>
      </c>
      <c r="C525" s="18">
        <v>33625</v>
      </c>
      <c r="D525" s="19" t="s">
        <v>64</v>
      </c>
      <c r="E525" s="20">
        <v>2.67</v>
      </c>
      <c r="F525" s="20"/>
      <c r="G525" s="19"/>
      <c r="H525" s="21"/>
      <c r="I525" s="22">
        <v>0.4</v>
      </c>
      <c r="J525" s="23">
        <f t="shared" si="23"/>
        <v>1.0680000000000001</v>
      </c>
      <c r="K525" s="22">
        <v>1</v>
      </c>
      <c r="L525" s="21">
        <f t="shared" si="24"/>
        <v>2.67</v>
      </c>
      <c r="M525" s="19">
        <v>6</v>
      </c>
      <c r="N525" s="21">
        <f t="shared" si="26"/>
        <v>1.6019999999999999</v>
      </c>
      <c r="O525" s="66">
        <f t="shared" si="27"/>
        <v>14321879.999999998</v>
      </c>
      <c r="P525" s="51">
        <v>2022</v>
      </c>
      <c r="Q525" s="129" t="s">
        <v>43</v>
      </c>
      <c r="R525" s="19" t="s">
        <v>65</v>
      </c>
    </row>
    <row r="526" spans="1:18" s="133" customFormat="1" ht="25.5" x14ac:dyDescent="0.25">
      <c r="A526" s="131"/>
      <c r="B526" s="30" t="s">
        <v>63</v>
      </c>
      <c r="C526" s="31">
        <v>33625</v>
      </c>
      <c r="D526" s="32" t="s">
        <v>64</v>
      </c>
      <c r="E526" s="33">
        <v>3</v>
      </c>
      <c r="F526" s="33"/>
      <c r="G526" s="32"/>
      <c r="H526" s="34"/>
      <c r="I526" s="35">
        <v>0.4</v>
      </c>
      <c r="J526" s="42">
        <f>I526*(E526+F526+H526)</f>
        <v>1.2000000000000002</v>
      </c>
      <c r="K526" s="35">
        <v>1</v>
      </c>
      <c r="L526" s="34">
        <f>K526*(E526+F526+H526)</f>
        <v>3</v>
      </c>
      <c r="M526" s="32">
        <v>6</v>
      </c>
      <c r="N526" s="34">
        <f>+L526-J526</f>
        <v>1.7999999999999998</v>
      </c>
      <c r="O526" s="63">
        <f>+N526*M526*1490000</f>
        <v>16091999.999999998</v>
      </c>
      <c r="P526" s="51">
        <v>2022</v>
      </c>
      <c r="Q526" s="132" t="s">
        <v>66</v>
      </c>
      <c r="R526" s="32" t="s">
        <v>44</v>
      </c>
    </row>
    <row r="527" spans="1:18" s="143" customFormat="1" ht="27" x14ac:dyDescent="0.25">
      <c r="A527" s="142"/>
      <c r="B527" s="43" t="s">
        <v>69</v>
      </c>
      <c r="C527" s="44"/>
      <c r="D527" s="47"/>
      <c r="E527" s="46"/>
      <c r="F527" s="46"/>
      <c r="G527" s="47"/>
      <c r="H527" s="45"/>
      <c r="I527" s="49"/>
      <c r="J527" s="50"/>
      <c r="K527" s="49"/>
      <c r="L527" s="45"/>
      <c r="M527" s="47">
        <f>SUM(M525:M526)</f>
        <v>12</v>
      </c>
      <c r="N527" s="45"/>
      <c r="O527" s="65">
        <f>SUM(O525:O526)</f>
        <v>30413879.999999996</v>
      </c>
      <c r="P527" s="54"/>
      <c r="Q527" s="140"/>
      <c r="R527" s="47"/>
    </row>
    <row r="528" spans="1:18" s="83" customFormat="1" ht="25.5" x14ac:dyDescent="0.25">
      <c r="A528" s="128">
        <v>181</v>
      </c>
      <c r="B528" s="17" t="s">
        <v>583</v>
      </c>
      <c r="C528" s="18">
        <v>29665</v>
      </c>
      <c r="D528" s="51" t="s">
        <v>24</v>
      </c>
      <c r="E528" s="20">
        <v>2.86</v>
      </c>
      <c r="F528" s="20"/>
      <c r="G528" s="19"/>
      <c r="H528" s="21"/>
      <c r="I528" s="22">
        <v>0.4</v>
      </c>
      <c r="J528" s="23">
        <f t="shared" si="23"/>
        <v>1.1439999999999999</v>
      </c>
      <c r="K528" s="29">
        <v>1</v>
      </c>
      <c r="L528" s="28">
        <f t="shared" si="24"/>
        <v>2.86</v>
      </c>
      <c r="M528" s="19">
        <v>3</v>
      </c>
      <c r="N528" s="28">
        <f t="shared" si="26"/>
        <v>1.716</v>
      </c>
      <c r="O528" s="64">
        <f t="shared" si="27"/>
        <v>7670520</v>
      </c>
      <c r="P528" s="53">
        <v>2022</v>
      </c>
      <c r="Q528" s="129" t="s">
        <v>66</v>
      </c>
      <c r="R528" s="24"/>
    </row>
    <row r="529" spans="1:18" s="133" customFormat="1" ht="25.5" x14ac:dyDescent="0.25">
      <c r="A529" s="131"/>
      <c r="B529" s="30" t="s">
        <v>583</v>
      </c>
      <c r="C529" s="31">
        <v>29665</v>
      </c>
      <c r="D529" s="52" t="s">
        <v>24</v>
      </c>
      <c r="E529" s="33">
        <v>3.06</v>
      </c>
      <c r="F529" s="33"/>
      <c r="G529" s="32"/>
      <c r="H529" s="34"/>
      <c r="I529" s="35">
        <v>0.4</v>
      </c>
      <c r="J529" s="42">
        <f t="shared" si="23"/>
        <v>1.2240000000000002</v>
      </c>
      <c r="K529" s="35">
        <v>1</v>
      </c>
      <c r="L529" s="34">
        <f t="shared" si="24"/>
        <v>3.06</v>
      </c>
      <c r="M529" s="32">
        <v>9</v>
      </c>
      <c r="N529" s="34">
        <f t="shared" si="26"/>
        <v>1.8359999999999999</v>
      </c>
      <c r="O529" s="63">
        <f t="shared" si="27"/>
        <v>24620759.999999996</v>
      </c>
      <c r="P529" s="53">
        <v>2022</v>
      </c>
      <c r="Q529" s="132" t="s">
        <v>66</v>
      </c>
      <c r="R529" s="32" t="s">
        <v>50</v>
      </c>
    </row>
    <row r="530" spans="1:18" s="138" customFormat="1" ht="27" x14ac:dyDescent="0.25">
      <c r="A530" s="134"/>
      <c r="B530" s="43" t="s">
        <v>584</v>
      </c>
      <c r="C530" s="44"/>
      <c r="D530" s="54"/>
      <c r="E530" s="46"/>
      <c r="F530" s="46"/>
      <c r="G530" s="47"/>
      <c r="H530" s="45"/>
      <c r="I530" s="49"/>
      <c r="J530" s="50"/>
      <c r="K530" s="41"/>
      <c r="L530" s="40"/>
      <c r="M530" s="47">
        <f>SUM(M528:M529)</f>
        <v>12</v>
      </c>
      <c r="N530" s="40"/>
      <c r="O530" s="135">
        <f>SUM(O528:O529)</f>
        <v>32291279.999999996</v>
      </c>
      <c r="P530" s="136"/>
      <c r="Q530" s="140"/>
      <c r="R530" s="38"/>
    </row>
    <row r="531" spans="1:18" s="83" customFormat="1" ht="25.5" x14ac:dyDescent="0.25">
      <c r="A531" s="128">
        <v>182</v>
      </c>
      <c r="B531" s="17" t="s">
        <v>585</v>
      </c>
      <c r="C531" s="18">
        <v>31938</v>
      </c>
      <c r="D531" s="19" t="s">
        <v>24</v>
      </c>
      <c r="E531" s="20">
        <v>2.46</v>
      </c>
      <c r="F531" s="20"/>
      <c r="G531" s="19"/>
      <c r="H531" s="21"/>
      <c r="I531" s="22">
        <v>0.4</v>
      </c>
      <c r="J531" s="23">
        <f t="shared" si="23"/>
        <v>0.98399999999999999</v>
      </c>
      <c r="K531" s="29">
        <v>1</v>
      </c>
      <c r="L531" s="28">
        <f t="shared" si="24"/>
        <v>2.46</v>
      </c>
      <c r="M531" s="19">
        <v>6</v>
      </c>
      <c r="N531" s="28">
        <f t="shared" si="26"/>
        <v>1.476</v>
      </c>
      <c r="O531" s="64">
        <f t="shared" si="27"/>
        <v>13195440</v>
      </c>
      <c r="P531" s="53">
        <v>2022</v>
      </c>
      <c r="Q531" s="129" t="s">
        <v>66</v>
      </c>
      <c r="R531" s="24"/>
    </row>
    <row r="532" spans="1:18" s="133" customFormat="1" ht="38.25" x14ac:dyDescent="0.25">
      <c r="A532" s="131"/>
      <c r="B532" s="30" t="s">
        <v>585</v>
      </c>
      <c r="C532" s="31">
        <v>31938</v>
      </c>
      <c r="D532" s="32" t="s">
        <v>24</v>
      </c>
      <c r="E532" s="33">
        <v>2.72</v>
      </c>
      <c r="F532" s="33"/>
      <c r="G532" s="32"/>
      <c r="H532" s="34"/>
      <c r="I532" s="35">
        <v>0.4</v>
      </c>
      <c r="J532" s="42">
        <f t="shared" si="23"/>
        <v>1.0880000000000001</v>
      </c>
      <c r="K532" s="35">
        <v>1</v>
      </c>
      <c r="L532" s="34">
        <f t="shared" si="24"/>
        <v>2.72</v>
      </c>
      <c r="M532" s="32">
        <v>6</v>
      </c>
      <c r="N532" s="34">
        <f t="shared" si="26"/>
        <v>1.6320000000000001</v>
      </c>
      <c r="O532" s="63">
        <f t="shared" si="27"/>
        <v>14590080.000000002</v>
      </c>
      <c r="P532" s="53">
        <v>2022</v>
      </c>
      <c r="Q532" s="132" t="s">
        <v>66</v>
      </c>
      <c r="R532" s="32" t="s">
        <v>38</v>
      </c>
    </row>
    <row r="533" spans="1:18" s="138" customFormat="1" ht="27" x14ac:dyDescent="0.25">
      <c r="A533" s="134"/>
      <c r="B533" s="43" t="s">
        <v>586</v>
      </c>
      <c r="C533" s="44"/>
      <c r="D533" s="47"/>
      <c r="E533" s="46"/>
      <c r="F533" s="46"/>
      <c r="G533" s="47"/>
      <c r="H533" s="45"/>
      <c r="I533" s="49"/>
      <c r="J533" s="50"/>
      <c r="K533" s="41"/>
      <c r="L533" s="40"/>
      <c r="M533" s="47">
        <f>SUM(M531:M532)</f>
        <v>12</v>
      </c>
      <c r="N533" s="40"/>
      <c r="O533" s="135">
        <f>SUM(O531:O532)</f>
        <v>27785520</v>
      </c>
      <c r="P533" s="136"/>
      <c r="Q533" s="140"/>
      <c r="R533" s="38"/>
    </row>
    <row r="534" spans="1:18" s="83" customFormat="1" ht="25.5" x14ac:dyDescent="0.25">
      <c r="A534" s="128">
        <v>183</v>
      </c>
      <c r="B534" s="17" t="s">
        <v>587</v>
      </c>
      <c r="C534" s="18">
        <v>28775</v>
      </c>
      <c r="D534" s="51" t="s">
        <v>24</v>
      </c>
      <c r="E534" s="20">
        <v>3.46</v>
      </c>
      <c r="F534" s="20"/>
      <c r="G534" s="19"/>
      <c r="H534" s="21"/>
      <c r="I534" s="22">
        <v>0.4</v>
      </c>
      <c r="J534" s="23">
        <f t="shared" si="23"/>
        <v>1.3840000000000001</v>
      </c>
      <c r="K534" s="29">
        <v>1</v>
      </c>
      <c r="L534" s="28">
        <f t="shared" si="24"/>
        <v>3.46</v>
      </c>
      <c r="M534" s="19">
        <v>6</v>
      </c>
      <c r="N534" s="28">
        <f t="shared" si="26"/>
        <v>2.0759999999999996</v>
      </c>
      <c r="O534" s="64">
        <f t="shared" si="27"/>
        <v>18559439.999999996</v>
      </c>
      <c r="P534" s="53">
        <v>2022</v>
      </c>
      <c r="Q534" s="129" t="s">
        <v>66</v>
      </c>
      <c r="R534" s="24"/>
    </row>
    <row r="535" spans="1:18" s="133" customFormat="1" ht="38.25" x14ac:dyDescent="0.25">
      <c r="A535" s="131"/>
      <c r="B535" s="30" t="s">
        <v>587</v>
      </c>
      <c r="C535" s="31">
        <v>28775</v>
      </c>
      <c r="D535" s="52" t="s">
        <v>24</v>
      </c>
      <c r="E535" s="33">
        <v>3.65</v>
      </c>
      <c r="F535" s="33"/>
      <c r="G535" s="32"/>
      <c r="H535" s="34"/>
      <c r="I535" s="35">
        <v>0.4</v>
      </c>
      <c r="J535" s="42">
        <f t="shared" si="23"/>
        <v>1.46</v>
      </c>
      <c r="K535" s="35">
        <v>1</v>
      </c>
      <c r="L535" s="34">
        <f t="shared" si="24"/>
        <v>3.65</v>
      </c>
      <c r="M535" s="32">
        <v>6</v>
      </c>
      <c r="N535" s="34">
        <f t="shared" si="26"/>
        <v>2.19</v>
      </c>
      <c r="O535" s="63">
        <f t="shared" si="27"/>
        <v>19578600</v>
      </c>
      <c r="P535" s="53">
        <v>2022</v>
      </c>
      <c r="Q535" s="132" t="s">
        <v>66</v>
      </c>
      <c r="R535" s="32" t="s">
        <v>38</v>
      </c>
    </row>
    <row r="536" spans="1:18" s="138" customFormat="1" ht="27" x14ac:dyDescent="0.25">
      <c r="A536" s="134"/>
      <c r="B536" s="43" t="s">
        <v>588</v>
      </c>
      <c r="C536" s="44"/>
      <c r="D536" s="54"/>
      <c r="E536" s="46"/>
      <c r="F536" s="46"/>
      <c r="G536" s="47"/>
      <c r="H536" s="45"/>
      <c r="I536" s="49"/>
      <c r="J536" s="50"/>
      <c r="K536" s="41"/>
      <c r="L536" s="40"/>
      <c r="M536" s="47">
        <f>SUM(M534:M535)</f>
        <v>12</v>
      </c>
      <c r="N536" s="40"/>
      <c r="O536" s="135">
        <f>SUM(O534:O535)</f>
        <v>38138040</v>
      </c>
      <c r="P536" s="136"/>
      <c r="Q536" s="140"/>
      <c r="R536" s="38"/>
    </row>
    <row r="537" spans="1:18" s="133" customFormat="1" ht="25.5" x14ac:dyDescent="0.25">
      <c r="A537" s="131">
        <v>184</v>
      </c>
      <c r="B537" s="30" t="s">
        <v>589</v>
      </c>
      <c r="C537" s="31">
        <v>32818</v>
      </c>
      <c r="D537" s="32" t="s">
        <v>590</v>
      </c>
      <c r="E537" s="33">
        <v>3</v>
      </c>
      <c r="F537" s="33">
        <v>0.4</v>
      </c>
      <c r="G537" s="32"/>
      <c r="H537" s="34"/>
      <c r="I537" s="35">
        <v>0.4</v>
      </c>
      <c r="J537" s="42">
        <f t="shared" si="23"/>
        <v>1.36</v>
      </c>
      <c r="K537" s="35">
        <v>1</v>
      </c>
      <c r="L537" s="34">
        <f t="shared" si="24"/>
        <v>3.4</v>
      </c>
      <c r="M537" s="32">
        <v>10</v>
      </c>
      <c r="N537" s="34">
        <f t="shared" si="26"/>
        <v>2.04</v>
      </c>
      <c r="O537" s="63">
        <f t="shared" si="27"/>
        <v>30395999.999999996</v>
      </c>
      <c r="P537" s="52">
        <v>2022</v>
      </c>
      <c r="Q537" s="132" t="s">
        <v>771</v>
      </c>
      <c r="R537" s="32" t="s">
        <v>564</v>
      </c>
    </row>
    <row r="538" spans="1:18" s="138" customFormat="1" ht="27" x14ac:dyDescent="0.25">
      <c r="A538" s="134"/>
      <c r="B538" s="43" t="s">
        <v>592</v>
      </c>
      <c r="C538" s="44"/>
      <c r="D538" s="47"/>
      <c r="E538" s="46"/>
      <c r="F538" s="46"/>
      <c r="G538" s="47"/>
      <c r="H538" s="45"/>
      <c r="I538" s="49"/>
      <c r="J538" s="50"/>
      <c r="K538" s="41"/>
      <c r="L538" s="40"/>
      <c r="M538" s="47">
        <f>SUM(M537:M537)</f>
        <v>10</v>
      </c>
      <c r="N538" s="40"/>
      <c r="O538" s="135">
        <f>SUM(O537:O537)</f>
        <v>30395999.999999996</v>
      </c>
      <c r="P538" s="52"/>
      <c r="Q538" s="140"/>
      <c r="R538" s="38"/>
    </row>
    <row r="539" spans="1:18" s="83" customFormat="1" ht="25.5" x14ac:dyDescent="0.25">
      <c r="A539" s="128">
        <v>185</v>
      </c>
      <c r="B539" s="17" t="s">
        <v>593</v>
      </c>
      <c r="C539" s="18">
        <v>32549</v>
      </c>
      <c r="D539" s="19" t="s">
        <v>24</v>
      </c>
      <c r="E539" s="20">
        <v>2.46</v>
      </c>
      <c r="F539" s="20"/>
      <c r="G539" s="19"/>
      <c r="H539" s="21"/>
      <c r="I539" s="22">
        <v>0.4</v>
      </c>
      <c r="J539" s="23">
        <f t="shared" si="23"/>
        <v>0.98399999999999999</v>
      </c>
      <c r="K539" s="29">
        <v>1</v>
      </c>
      <c r="L539" s="28">
        <f t="shared" si="24"/>
        <v>2.46</v>
      </c>
      <c r="M539" s="19">
        <v>6</v>
      </c>
      <c r="N539" s="28">
        <f t="shared" si="26"/>
        <v>1.476</v>
      </c>
      <c r="O539" s="64">
        <f t="shared" si="27"/>
        <v>13195440</v>
      </c>
      <c r="P539" s="53">
        <v>2022</v>
      </c>
      <c r="Q539" s="132" t="s">
        <v>771</v>
      </c>
      <c r="R539" s="24"/>
    </row>
    <row r="540" spans="1:18" s="133" customFormat="1" ht="25.5" x14ac:dyDescent="0.25">
      <c r="A540" s="131"/>
      <c r="B540" s="30" t="s">
        <v>593</v>
      </c>
      <c r="C540" s="31">
        <v>32549</v>
      </c>
      <c r="D540" s="32" t="s">
        <v>24</v>
      </c>
      <c r="E540" s="33">
        <v>2.72</v>
      </c>
      <c r="F540" s="33"/>
      <c r="G540" s="32"/>
      <c r="H540" s="34"/>
      <c r="I540" s="35">
        <v>0.4</v>
      </c>
      <c r="J540" s="42">
        <f t="shared" si="23"/>
        <v>1.0880000000000001</v>
      </c>
      <c r="K540" s="35">
        <v>1</v>
      </c>
      <c r="L540" s="34">
        <f t="shared" si="24"/>
        <v>2.72</v>
      </c>
      <c r="M540" s="32">
        <v>6</v>
      </c>
      <c r="N540" s="34">
        <f t="shared" si="26"/>
        <v>1.6320000000000001</v>
      </c>
      <c r="O540" s="63">
        <f t="shared" si="27"/>
        <v>14590080.000000002</v>
      </c>
      <c r="P540" s="53">
        <v>2022</v>
      </c>
      <c r="Q540" s="132" t="s">
        <v>771</v>
      </c>
      <c r="R540" s="32" t="s">
        <v>38</v>
      </c>
    </row>
    <row r="541" spans="1:18" s="138" customFormat="1" ht="27" x14ac:dyDescent="0.25">
      <c r="A541" s="134"/>
      <c r="B541" s="43" t="s">
        <v>594</v>
      </c>
      <c r="C541" s="44"/>
      <c r="D541" s="47"/>
      <c r="E541" s="46"/>
      <c r="F541" s="46"/>
      <c r="G541" s="47"/>
      <c r="H541" s="45"/>
      <c r="I541" s="49"/>
      <c r="J541" s="50"/>
      <c r="K541" s="41"/>
      <c r="L541" s="40"/>
      <c r="M541" s="47">
        <f>SUM(M539:M540)</f>
        <v>12</v>
      </c>
      <c r="N541" s="40"/>
      <c r="O541" s="135">
        <f>SUM(O539:O540)</f>
        <v>27785520</v>
      </c>
      <c r="P541" s="136"/>
      <c r="Q541" s="140"/>
      <c r="R541" s="38"/>
    </row>
    <row r="542" spans="1:18" s="83" customFormat="1" ht="25.5" x14ac:dyDescent="0.25">
      <c r="A542" s="128">
        <v>186</v>
      </c>
      <c r="B542" s="17" t="s">
        <v>595</v>
      </c>
      <c r="C542" s="18">
        <v>25656</v>
      </c>
      <c r="D542" s="51" t="s">
        <v>596</v>
      </c>
      <c r="E542" s="20">
        <v>4.74</v>
      </c>
      <c r="F542" s="20">
        <v>0.5</v>
      </c>
      <c r="G542" s="19"/>
      <c r="H542" s="21"/>
      <c r="I542" s="22">
        <v>0.4</v>
      </c>
      <c r="J542" s="23">
        <f t="shared" si="23"/>
        <v>2.0960000000000001</v>
      </c>
      <c r="K542" s="29">
        <v>1</v>
      </c>
      <c r="L542" s="28">
        <f t="shared" si="24"/>
        <v>5.24</v>
      </c>
      <c r="M542" s="19">
        <v>12</v>
      </c>
      <c r="N542" s="28">
        <f t="shared" si="26"/>
        <v>3.1440000000000001</v>
      </c>
      <c r="O542" s="64">
        <f t="shared" si="27"/>
        <v>56214720</v>
      </c>
      <c r="P542" s="53">
        <v>2022</v>
      </c>
      <c r="Q542" s="129" t="s">
        <v>56</v>
      </c>
      <c r="R542" s="24"/>
    </row>
    <row r="543" spans="1:18" s="138" customFormat="1" ht="27" x14ac:dyDescent="0.25">
      <c r="A543" s="134"/>
      <c r="B543" s="43" t="s">
        <v>597</v>
      </c>
      <c r="C543" s="44"/>
      <c r="D543" s="54"/>
      <c r="E543" s="46"/>
      <c r="F543" s="46"/>
      <c r="G543" s="47"/>
      <c r="H543" s="45"/>
      <c r="I543" s="49"/>
      <c r="J543" s="50"/>
      <c r="K543" s="41"/>
      <c r="L543" s="40"/>
      <c r="M543" s="47">
        <f>SUM(M542:M542)</f>
        <v>12</v>
      </c>
      <c r="N543" s="40"/>
      <c r="O543" s="135">
        <f>SUM(O542:O542)</f>
        <v>56214720</v>
      </c>
      <c r="P543" s="136"/>
      <c r="Q543" s="140"/>
      <c r="R543" s="38"/>
    </row>
    <row r="544" spans="1:18" s="133" customFormat="1" ht="38.25" x14ac:dyDescent="0.25">
      <c r="A544" s="131">
        <v>187</v>
      </c>
      <c r="B544" s="30" t="s">
        <v>54</v>
      </c>
      <c r="C544" s="60">
        <v>33149</v>
      </c>
      <c r="D544" s="52" t="s">
        <v>55</v>
      </c>
      <c r="E544" s="33">
        <v>3</v>
      </c>
      <c r="F544" s="33"/>
      <c r="G544" s="32"/>
      <c r="H544" s="34"/>
      <c r="I544" s="35">
        <v>0.4</v>
      </c>
      <c r="J544" s="42">
        <f t="shared" si="23"/>
        <v>1.2000000000000002</v>
      </c>
      <c r="K544" s="35">
        <v>1</v>
      </c>
      <c r="L544" s="34">
        <f t="shared" si="24"/>
        <v>3</v>
      </c>
      <c r="M544" s="32">
        <v>9</v>
      </c>
      <c r="N544" s="34">
        <f t="shared" si="26"/>
        <v>1.7999999999999998</v>
      </c>
      <c r="O544" s="63">
        <f t="shared" si="27"/>
        <v>24138000</v>
      </c>
      <c r="P544" s="52">
        <v>2022</v>
      </c>
      <c r="Q544" s="132" t="s">
        <v>56</v>
      </c>
      <c r="R544" s="32" t="s">
        <v>57</v>
      </c>
    </row>
    <row r="545" spans="1:18" s="133" customFormat="1" ht="38.25" x14ac:dyDescent="0.25">
      <c r="A545" s="131"/>
      <c r="B545" s="30" t="s">
        <v>54</v>
      </c>
      <c r="C545" s="60">
        <v>33149</v>
      </c>
      <c r="D545" s="52" t="s">
        <v>55</v>
      </c>
      <c r="E545" s="33">
        <v>3</v>
      </c>
      <c r="F545" s="33">
        <v>0.5</v>
      </c>
      <c r="G545" s="32"/>
      <c r="H545" s="34"/>
      <c r="I545" s="35">
        <v>0.4</v>
      </c>
      <c r="J545" s="42">
        <f t="shared" si="23"/>
        <v>1.4000000000000001</v>
      </c>
      <c r="K545" s="35">
        <v>1</v>
      </c>
      <c r="L545" s="34">
        <f t="shared" si="24"/>
        <v>3.5</v>
      </c>
      <c r="M545" s="32">
        <v>3</v>
      </c>
      <c r="N545" s="34">
        <f t="shared" si="26"/>
        <v>2.0999999999999996</v>
      </c>
      <c r="O545" s="63">
        <f t="shared" si="27"/>
        <v>9386999.9999999981</v>
      </c>
      <c r="P545" s="52">
        <v>2022</v>
      </c>
      <c r="Q545" s="132" t="s">
        <v>58</v>
      </c>
      <c r="R545" s="32" t="s">
        <v>59</v>
      </c>
    </row>
    <row r="546" spans="1:18" s="138" customFormat="1" ht="27" x14ac:dyDescent="0.25">
      <c r="A546" s="134"/>
      <c r="B546" s="43" t="s">
        <v>62</v>
      </c>
      <c r="C546" s="62"/>
      <c r="D546" s="54"/>
      <c r="E546" s="46"/>
      <c r="F546" s="46"/>
      <c r="G546" s="47"/>
      <c r="H546" s="45"/>
      <c r="I546" s="49"/>
      <c r="J546" s="50"/>
      <c r="K546" s="41"/>
      <c r="L546" s="40"/>
      <c r="M546" s="47">
        <f>SUM(M544:M545)</f>
        <v>12</v>
      </c>
      <c r="N546" s="40"/>
      <c r="O546" s="135">
        <f>SUM(O544:O545)</f>
        <v>33525000</v>
      </c>
      <c r="P546" s="136"/>
      <c r="Q546" s="140"/>
      <c r="R546" s="38"/>
    </row>
    <row r="547" spans="1:18" s="139" customFormat="1" ht="25.5" x14ac:dyDescent="0.25">
      <c r="A547" s="141">
        <v>188</v>
      </c>
      <c r="B547" s="17" t="s">
        <v>598</v>
      </c>
      <c r="C547" s="18">
        <v>32769</v>
      </c>
      <c r="D547" s="51" t="s">
        <v>55</v>
      </c>
      <c r="E547" s="20">
        <v>3</v>
      </c>
      <c r="F547" s="20">
        <v>0.4</v>
      </c>
      <c r="G547" s="19"/>
      <c r="H547" s="21"/>
      <c r="I547" s="22">
        <v>0.4</v>
      </c>
      <c r="J547" s="23">
        <f t="shared" si="23"/>
        <v>1.36</v>
      </c>
      <c r="K547" s="22">
        <v>1</v>
      </c>
      <c r="L547" s="21">
        <f t="shared" si="24"/>
        <v>3.4</v>
      </c>
      <c r="M547" s="19">
        <v>9</v>
      </c>
      <c r="N547" s="21">
        <f t="shared" si="26"/>
        <v>2.04</v>
      </c>
      <c r="O547" s="66">
        <f t="shared" si="27"/>
        <v>27356400</v>
      </c>
      <c r="P547" s="51">
        <v>2022</v>
      </c>
      <c r="Q547" s="129" t="s">
        <v>56</v>
      </c>
      <c r="R547" s="19" t="s">
        <v>599</v>
      </c>
    </row>
    <row r="548" spans="1:18" s="133" customFormat="1" ht="63.75" x14ac:dyDescent="0.25">
      <c r="A548" s="131"/>
      <c r="B548" s="30" t="s">
        <v>598</v>
      </c>
      <c r="C548" s="31">
        <v>32769</v>
      </c>
      <c r="D548" s="52" t="s">
        <v>55</v>
      </c>
      <c r="E548" s="33">
        <v>3.33</v>
      </c>
      <c r="F548" s="33"/>
      <c r="G548" s="32"/>
      <c r="H548" s="34"/>
      <c r="I548" s="35">
        <v>0.4</v>
      </c>
      <c r="J548" s="42">
        <f t="shared" si="23"/>
        <v>1.3320000000000001</v>
      </c>
      <c r="K548" s="35">
        <v>1</v>
      </c>
      <c r="L548" s="34">
        <f t="shared" si="24"/>
        <v>3.33</v>
      </c>
      <c r="M548" s="32">
        <v>3</v>
      </c>
      <c r="N548" s="34">
        <f t="shared" si="26"/>
        <v>1.998</v>
      </c>
      <c r="O548" s="63">
        <f t="shared" si="27"/>
        <v>8931060</v>
      </c>
      <c r="P548" s="51">
        <v>2022</v>
      </c>
      <c r="Q548" s="132" t="s">
        <v>56</v>
      </c>
      <c r="R548" s="32" t="s">
        <v>600</v>
      </c>
    </row>
    <row r="549" spans="1:18" s="143" customFormat="1" ht="27" x14ac:dyDescent="0.25">
      <c r="A549" s="142"/>
      <c r="B549" s="43" t="s">
        <v>601</v>
      </c>
      <c r="C549" s="44"/>
      <c r="D549" s="54"/>
      <c r="E549" s="46"/>
      <c r="F549" s="46"/>
      <c r="G549" s="47"/>
      <c r="H549" s="45"/>
      <c r="I549" s="49"/>
      <c r="J549" s="50"/>
      <c r="K549" s="49"/>
      <c r="L549" s="45"/>
      <c r="M549" s="47">
        <f>SUM(M547:M548)</f>
        <v>12</v>
      </c>
      <c r="N549" s="45"/>
      <c r="O549" s="65">
        <f>SUM(O547:O548)</f>
        <v>36287460</v>
      </c>
      <c r="P549" s="54"/>
      <c r="Q549" s="140"/>
      <c r="R549" s="47"/>
    </row>
    <row r="550" spans="1:18" s="83" customFormat="1" x14ac:dyDescent="0.25">
      <c r="A550" s="128">
        <v>189</v>
      </c>
      <c r="B550" s="17" t="s">
        <v>602</v>
      </c>
      <c r="C550" s="18">
        <v>30719</v>
      </c>
      <c r="D550" s="51" t="s">
        <v>603</v>
      </c>
      <c r="E550" s="20">
        <v>3.26</v>
      </c>
      <c r="F550" s="20"/>
      <c r="G550" s="19"/>
      <c r="H550" s="21"/>
      <c r="I550" s="22">
        <v>0.4</v>
      </c>
      <c r="J550" s="23">
        <f t="shared" si="23"/>
        <v>1.304</v>
      </c>
      <c r="K550" s="29">
        <v>1</v>
      </c>
      <c r="L550" s="28">
        <f t="shared" si="24"/>
        <v>3.26</v>
      </c>
      <c r="M550" s="19">
        <v>6</v>
      </c>
      <c r="N550" s="28">
        <f t="shared" si="26"/>
        <v>1.9559999999999997</v>
      </c>
      <c r="O550" s="64">
        <f t="shared" si="27"/>
        <v>17486640</v>
      </c>
      <c r="P550" s="53">
        <v>2022</v>
      </c>
      <c r="Q550" s="129" t="s">
        <v>56</v>
      </c>
      <c r="R550" s="24"/>
    </row>
    <row r="551" spans="1:18" s="133" customFormat="1" ht="25.5" x14ac:dyDescent="0.25">
      <c r="A551" s="131"/>
      <c r="B551" s="30" t="s">
        <v>602</v>
      </c>
      <c r="C551" s="31">
        <v>30719</v>
      </c>
      <c r="D551" s="52" t="s">
        <v>603</v>
      </c>
      <c r="E551" s="33">
        <v>3.34</v>
      </c>
      <c r="F551" s="33"/>
      <c r="G551" s="32"/>
      <c r="H551" s="34"/>
      <c r="I551" s="35">
        <v>0.4</v>
      </c>
      <c r="J551" s="42">
        <f t="shared" si="23"/>
        <v>1.3360000000000001</v>
      </c>
      <c r="K551" s="35">
        <v>1</v>
      </c>
      <c r="L551" s="34">
        <f t="shared" si="24"/>
        <v>3.34</v>
      </c>
      <c r="M551" s="32">
        <v>6</v>
      </c>
      <c r="N551" s="34">
        <f t="shared" si="26"/>
        <v>2.0039999999999996</v>
      </c>
      <c r="O551" s="63">
        <f t="shared" si="27"/>
        <v>17915759.999999996</v>
      </c>
      <c r="P551" s="53">
        <v>2022</v>
      </c>
      <c r="Q551" s="132" t="s">
        <v>56</v>
      </c>
      <c r="R551" s="32" t="s">
        <v>38</v>
      </c>
    </row>
    <row r="552" spans="1:18" s="138" customFormat="1" ht="27" x14ac:dyDescent="0.25">
      <c r="A552" s="134"/>
      <c r="B552" s="43" t="s">
        <v>604</v>
      </c>
      <c r="C552" s="44"/>
      <c r="D552" s="54"/>
      <c r="E552" s="46"/>
      <c r="F552" s="46"/>
      <c r="G552" s="47"/>
      <c r="H552" s="45"/>
      <c r="I552" s="49"/>
      <c r="J552" s="50"/>
      <c r="K552" s="41"/>
      <c r="L552" s="40"/>
      <c r="M552" s="47">
        <f>SUM(M550:M551)</f>
        <v>12</v>
      </c>
      <c r="N552" s="40"/>
      <c r="O552" s="135">
        <f>SUM(O550:O551)</f>
        <v>35402400</v>
      </c>
      <c r="P552" s="136"/>
      <c r="Q552" s="140"/>
      <c r="R552" s="38"/>
    </row>
    <row r="553" spans="1:18" s="83" customFormat="1" ht="25.5" x14ac:dyDescent="0.25">
      <c r="A553" s="128">
        <v>190</v>
      </c>
      <c r="B553" s="17" t="s">
        <v>605</v>
      </c>
      <c r="C553" s="18">
        <v>34073</v>
      </c>
      <c r="D553" s="51" t="s">
        <v>603</v>
      </c>
      <c r="E553" s="20">
        <v>2.06</v>
      </c>
      <c r="F553" s="20"/>
      <c r="G553" s="19"/>
      <c r="H553" s="21"/>
      <c r="I553" s="22">
        <v>0.4</v>
      </c>
      <c r="J553" s="23">
        <f t="shared" si="23"/>
        <v>0.82400000000000007</v>
      </c>
      <c r="K553" s="29">
        <v>1</v>
      </c>
      <c r="L553" s="28">
        <f t="shared" si="24"/>
        <v>2.06</v>
      </c>
      <c r="M553" s="19">
        <v>5</v>
      </c>
      <c r="N553" s="28">
        <f t="shared" si="26"/>
        <v>1.236</v>
      </c>
      <c r="O553" s="64">
        <f t="shared" si="27"/>
        <v>9208200</v>
      </c>
      <c r="P553" s="53">
        <v>2022</v>
      </c>
      <c r="Q553" s="129" t="s">
        <v>56</v>
      </c>
      <c r="R553" s="24"/>
    </row>
    <row r="554" spans="1:18" s="133" customFormat="1" ht="25.5" x14ac:dyDescent="0.25">
      <c r="A554" s="131"/>
      <c r="B554" s="30" t="s">
        <v>605</v>
      </c>
      <c r="C554" s="31">
        <v>34073</v>
      </c>
      <c r="D554" s="52" t="s">
        <v>603</v>
      </c>
      <c r="E554" s="33">
        <v>2.2599999999999998</v>
      </c>
      <c r="F554" s="33"/>
      <c r="G554" s="32"/>
      <c r="H554" s="34"/>
      <c r="I554" s="35">
        <v>0.4</v>
      </c>
      <c r="J554" s="42">
        <f t="shared" si="23"/>
        <v>0.90399999999999991</v>
      </c>
      <c r="K554" s="35">
        <v>1</v>
      </c>
      <c r="L554" s="34">
        <f t="shared" si="24"/>
        <v>2.2599999999999998</v>
      </c>
      <c r="M554" s="32">
        <v>1</v>
      </c>
      <c r="N554" s="34">
        <f t="shared" si="26"/>
        <v>1.3559999999999999</v>
      </c>
      <c r="O554" s="63">
        <f t="shared" si="27"/>
        <v>2020439.9999999998</v>
      </c>
      <c r="P554" s="53">
        <v>2022</v>
      </c>
      <c r="Q554" s="132" t="s">
        <v>56</v>
      </c>
      <c r="R554" s="32" t="s">
        <v>50</v>
      </c>
    </row>
    <row r="555" spans="1:18" s="133" customFormat="1" ht="25.5" x14ac:dyDescent="0.25">
      <c r="A555" s="131"/>
      <c r="B555" s="30" t="s">
        <v>605</v>
      </c>
      <c r="C555" s="31">
        <v>34073</v>
      </c>
      <c r="D555" s="52" t="s">
        <v>603</v>
      </c>
      <c r="E555" s="33">
        <v>2.41</v>
      </c>
      <c r="F555" s="33"/>
      <c r="G555" s="32"/>
      <c r="H555" s="34"/>
      <c r="I555" s="35">
        <v>0.4</v>
      </c>
      <c r="J555" s="42">
        <f t="shared" si="23"/>
        <v>0.96400000000000008</v>
      </c>
      <c r="K555" s="35">
        <v>1</v>
      </c>
      <c r="L555" s="34">
        <f t="shared" si="24"/>
        <v>2.41</v>
      </c>
      <c r="M555" s="32">
        <v>6</v>
      </c>
      <c r="N555" s="34">
        <f t="shared" si="26"/>
        <v>1.4460000000000002</v>
      </c>
      <c r="O555" s="63">
        <f t="shared" si="27"/>
        <v>12927240.000000004</v>
      </c>
      <c r="P555" s="52">
        <v>2022</v>
      </c>
      <c r="Q555" s="132" t="s">
        <v>56</v>
      </c>
      <c r="R555" s="32" t="s">
        <v>38</v>
      </c>
    </row>
    <row r="556" spans="1:18" s="138" customFormat="1" ht="27" x14ac:dyDescent="0.25">
      <c r="A556" s="134"/>
      <c r="B556" s="43" t="s">
        <v>606</v>
      </c>
      <c r="C556" s="44"/>
      <c r="D556" s="54"/>
      <c r="E556" s="46"/>
      <c r="F556" s="46"/>
      <c r="G556" s="47"/>
      <c r="H556" s="45"/>
      <c r="I556" s="49"/>
      <c r="J556" s="50"/>
      <c r="K556" s="41"/>
      <c r="L556" s="40"/>
      <c r="M556" s="47">
        <f>SUM(M553:M555)</f>
        <v>12</v>
      </c>
      <c r="N556" s="40"/>
      <c r="O556" s="135">
        <f>SUM(O553:O555)</f>
        <v>24155880.000000004</v>
      </c>
      <c r="P556" s="136"/>
      <c r="Q556" s="140"/>
      <c r="R556" s="38"/>
    </row>
    <row r="557" spans="1:18" s="83" customFormat="1" ht="25.5" x14ac:dyDescent="0.25">
      <c r="A557" s="128">
        <v>191</v>
      </c>
      <c r="B557" s="17" t="s">
        <v>607</v>
      </c>
      <c r="C557" s="18">
        <v>29480</v>
      </c>
      <c r="D557" s="51" t="s">
        <v>603</v>
      </c>
      <c r="E557" s="20">
        <v>3.06</v>
      </c>
      <c r="F557" s="20"/>
      <c r="G557" s="19"/>
      <c r="H557" s="21"/>
      <c r="I557" s="22">
        <v>0.4</v>
      </c>
      <c r="J557" s="23">
        <f t="shared" si="23"/>
        <v>1.2240000000000002</v>
      </c>
      <c r="K557" s="29">
        <v>1</v>
      </c>
      <c r="L557" s="28">
        <f t="shared" si="24"/>
        <v>3.06</v>
      </c>
      <c r="M557" s="19">
        <v>6</v>
      </c>
      <c r="N557" s="28">
        <f t="shared" si="26"/>
        <v>1.8359999999999999</v>
      </c>
      <c r="O557" s="64">
        <f t="shared" si="27"/>
        <v>16413839.999999998</v>
      </c>
      <c r="P557" s="53">
        <v>2022</v>
      </c>
      <c r="Q557" s="129" t="s">
        <v>56</v>
      </c>
      <c r="R557" s="24"/>
    </row>
    <row r="558" spans="1:18" s="133" customFormat="1" ht="25.5" x14ac:dyDescent="0.25">
      <c r="A558" s="131"/>
      <c r="B558" s="30" t="s">
        <v>607</v>
      </c>
      <c r="C558" s="31">
        <v>29480</v>
      </c>
      <c r="D558" s="52" t="s">
        <v>603</v>
      </c>
      <c r="E558" s="33">
        <v>3.34</v>
      </c>
      <c r="F558" s="33"/>
      <c r="G558" s="32"/>
      <c r="H558" s="34"/>
      <c r="I558" s="35">
        <v>0.4</v>
      </c>
      <c r="J558" s="42">
        <f t="shared" si="23"/>
        <v>1.3360000000000001</v>
      </c>
      <c r="K558" s="35">
        <v>1</v>
      </c>
      <c r="L558" s="34">
        <f t="shared" si="24"/>
        <v>3.34</v>
      </c>
      <c r="M558" s="32">
        <v>6</v>
      </c>
      <c r="N558" s="34">
        <f t="shared" si="26"/>
        <v>2.0039999999999996</v>
      </c>
      <c r="O558" s="63">
        <f t="shared" si="27"/>
        <v>17915759.999999996</v>
      </c>
      <c r="P558" s="52">
        <v>2022</v>
      </c>
      <c r="Q558" s="132" t="s">
        <v>56</v>
      </c>
      <c r="R558" s="32" t="s">
        <v>38</v>
      </c>
    </row>
    <row r="559" spans="1:18" s="138" customFormat="1" ht="27" x14ac:dyDescent="0.25">
      <c r="A559" s="134"/>
      <c r="B559" s="43" t="s">
        <v>608</v>
      </c>
      <c r="C559" s="44"/>
      <c r="D559" s="54"/>
      <c r="E559" s="46"/>
      <c r="F559" s="46"/>
      <c r="G559" s="47"/>
      <c r="H559" s="45"/>
      <c r="I559" s="49"/>
      <c r="J559" s="50"/>
      <c r="K559" s="41"/>
      <c r="L559" s="40"/>
      <c r="M559" s="47">
        <f>SUM(M557:M558)</f>
        <v>12</v>
      </c>
      <c r="N559" s="40"/>
      <c r="O559" s="135">
        <f>SUM(O557:O558)</f>
        <v>34329599.999999993</v>
      </c>
      <c r="P559" s="136"/>
      <c r="Q559" s="140"/>
      <c r="R559" s="38"/>
    </row>
    <row r="560" spans="1:18" s="133" customFormat="1" ht="25.5" x14ac:dyDescent="0.25">
      <c r="A560" s="131">
        <v>192</v>
      </c>
      <c r="B560" s="30" t="s">
        <v>609</v>
      </c>
      <c r="C560" s="31">
        <v>26433</v>
      </c>
      <c r="D560" s="52" t="s">
        <v>603</v>
      </c>
      <c r="E560" s="33">
        <v>4.0599999999999996</v>
      </c>
      <c r="F560" s="33"/>
      <c r="G560" s="35">
        <v>0.09</v>
      </c>
      <c r="H560" s="34">
        <f>+E560*G560</f>
        <v>0.36539999999999995</v>
      </c>
      <c r="I560" s="35">
        <v>0.4</v>
      </c>
      <c r="J560" s="42">
        <f t="shared" si="23"/>
        <v>1.77016</v>
      </c>
      <c r="K560" s="35">
        <v>1</v>
      </c>
      <c r="L560" s="34">
        <f t="shared" si="24"/>
        <v>4.4253999999999998</v>
      </c>
      <c r="M560" s="32">
        <v>6</v>
      </c>
      <c r="N560" s="34">
        <f t="shared" si="26"/>
        <v>2.65524</v>
      </c>
      <c r="O560" s="63">
        <f t="shared" si="27"/>
        <v>23737845.600000001</v>
      </c>
      <c r="P560" s="52">
        <v>2022</v>
      </c>
      <c r="Q560" s="132" t="s">
        <v>56</v>
      </c>
      <c r="R560" s="32" t="s">
        <v>50</v>
      </c>
    </row>
    <row r="561" spans="1:18" s="133" customFormat="1" ht="25.5" x14ac:dyDescent="0.25">
      <c r="A561" s="131"/>
      <c r="B561" s="30" t="s">
        <v>609</v>
      </c>
      <c r="C561" s="31">
        <v>26433</v>
      </c>
      <c r="D561" s="52" t="s">
        <v>603</v>
      </c>
      <c r="E561" s="33">
        <v>4.58</v>
      </c>
      <c r="F561" s="33"/>
      <c r="G561" s="35"/>
      <c r="H561" s="34"/>
      <c r="I561" s="35">
        <v>0.4</v>
      </c>
      <c r="J561" s="42">
        <f t="shared" si="23"/>
        <v>1.8320000000000001</v>
      </c>
      <c r="K561" s="35">
        <v>1</v>
      </c>
      <c r="L561" s="34">
        <f t="shared" si="24"/>
        <v>4.58</v>
      </c>
      <c r="M561" s="32">
        <v>6</v>
      </c>
      <c r="N561" s="34">
        <f t="shared" si="26"/>
        <v>2.7480000000000002</v>
      </c>
      <c r="O561" s="63">
        <f t="shared" si="27"/>
        <v>24567120</v>
      </c>
      <c r="P561" s="52">
        <v>2022</v>
      </c>
      <c r="Q561" s="132" t="s">
        <v>56</v>
      </c>
      <c r="R561" s="32" t="s">
        <v>38</v>
      </c>
    </row>
    <row r="562" spans="1:18" s="138" customFormat="1" ht="27" x14ac:dyDescent="0.25">
      <c r="A562" s="134"/>
      <c r="B562" s="43" t="s">
        <v>610</v>
      </c>
      <c r="C562" s="44"/>
      <c r="D562" s="54"/>
      <c r="E562" s="46"/>
      <c r="F562" s="46"/>
      <c r="G562" s="49"/>
      <c r="H562" s="45"/>
      <c r="I562" s="49"/>
      <c r="J562" s="50"/>
      <c r="K562" s="41"/>
      <c r="L562" s="40"/>
      <c r="M562" s="47">
        <f>SUM(M560:M561)</f>
        <v>12</v>
      </c>
      <c r="N562" s="40"/>
      <c r="O562" s="135">
        <f>SUM(O560:O561)</f>
        <v>48304965.600000001</v>
      </c>
      <c r="P562" s="136"/>
      <c r="Q562" s="140"/>
      <c r="R562" s="38"/>
    </row>
    <row r="563" spans="1:18" s="83" customFormat="1" x14ac:dyDescent="0.25">
      <c r="A563" s="128">
        <v>193</v>
      </c>
      <c r="B563" s="17" t="s">
        <v>611</v>
      </c>
      <c r="C563" s="18">
        <v>31611</v>
      </c>
      <c r="D563" s="51" t="s">
        <v>603</v>
      </c>
      <c r="E563" s="20">
        <v>2.46</v>
      </c>
      <c r="F563" s="20"/>
      <c r="G563" s="19"/>
      <c r="H563" s="21"/>
      <c r="I563" s="22">
        <v>0.4</v>
      </c>
      <c r="J563" s="23">
        <f t="shared" si="23"/>
        <v>0.98399999999999999</v>
      </c>
      <c r="K563" s="29">
        <v>1</v>
      </c>
      <c r="L563" s="28">
        <f t="shared" si="24"/>
        <v>2.46</v>
      </c>
      <c r="M563" s="19">
        <v>3</v>
      </c>
      <c r="N563" s="28">
        <f t="shared" si="26"/>
        <v>1.476</v>
      </c>
      <c r="O563" s="64">
        <f t="shared" si="27"/>
        <v>6597720</v>
      </c>
      <c r="P563" s="53">
        <v>2022</v>
      </c>
      <c r="Q563" s="129" t="s">
        <v>56</v>
      </c>
      <c r="R563" s="24"/>
    </row>
    <row r="564" spans="1:18" s="133" customFormat="1" ht="25.5" x14ac:dyDescent="0.25">
      <c r="A564" s="131"/>
      <c r="B564" s="30" t="s">
        <v>611</v>
      </c>
      <c r="C564" s="31">
        <v>31611</v>
      </c>
      <c r="D564" s="52" t="s">
        <v>603</v>
      </c>
      <c r="E564" s="33">
        <v>2.66</v>
      </c>
      <c r="F564" s="33"/>
      <c r="G564" s="32"/>
      <c r="H564" s="34"/>
      <c r="I564" s="35">
        <v>0.4</v>
      </c>
      <c r="J564" s="42">
        <f t="shared" si="23"/>
        <v>1.0640000000000001</v>
      </c>
      <c r="K564" s="35">
        <v>1</v>
      </c>
      <c r="L564" s="34">
        <f t="shared" si="24"/>
        <v>2.66</v>
      </c>
      <c r="M564" s="32">
        <v>3</v>
      </c>
      <c r="N564" s="34">
        <f t="shared" si="26"/>
        <v>1.5960000000000001</v>
      </c>
      <c r="O564" s="63">
        <f t="shared" si="27"/>
        <v>7134120</v>
      </c>
      <c r="P564" s="53">
        <v>2022</v>
      </c>
      <c r="Q564" s="132" t="s">
        <v>56</v>
      </c>
      <c r="R564" s="32" t="s">
        <v>50</v>
      </c>
    </row>
    <row r="565" spans="1:18" s="133" customFormat="1" ht="25.5" x14ac:dyDescent="0.25">
      <c r="A565" s="131"/>
      <c r="B565" s="30" t="s">
        <v>611</v>
      </c>
      <c r="C565" s="31">
        <v>31611</v>
      </c>
      <c r="D565" s="52" t="s">
        <v>603</v>
      </c>
      <c r="E565" s="33">
        <v>2.72</v>
      </c>
      <c r="F565" s="33"/>
      <c r="G565" s="32"/>
      <c r="H565" s="34"/>
      <c r="I565" s="35">
        <v>0.4</v>
      </c>
      <c r="J565" s="42">
        <f t="shared" si="23"/>
        <v>1.0880000000000001</v>
      </c>
      <c r="K565" s="35">
        <v>1</v>
      </c>
      <c r="L565" s="34">
        <f t="shared" si="24"/>
        <v>2.72</v>
      </c>
      <c r="M565" s="32">
        <v>6</v>
      </c>
      <c r="N565" s="34">
        <f t="shared" si="26"/>
        <v>1.6320000000000001</v>
      </c>
      <c r="O565" s="63">
        <f t="shared" si="27"/>
        <v>14590080.000000002</v>
      </c>
      <c r="P565" s="53">
        <v>2022</v>
      </c>
      <c r="Q565" s="132" t="s">
        <v>56</v>
      </c>
      <c r="R565" s="32" t="s">
        <v>38</v>
      </c>
    </row>
    <row r="566" spans="1:18" s="138" customFormat="1" ht="27" x14ac:dyDescent="0.25">
      <c r="A566" s="134"/>
      <c r="B566" s="43" t="s">
        <v>612</v>
      </c>
      <c r="C566" s="44"/>
      <c r="D566" s="54"/>
      <c r="E566" s="46"/>
      <c r="F566" s="46"/>
      <c r="G566" s="47"/>
      <c r="H566" s="45"/>
      <c r="I566" s="49"/>
      <c r="J566" s="50"/>
      <c r="K566" s="41"/>
      <c r="L566" s="40"/>
      <c r="M566" s="47">
        <f>SUM(M563:M565)</f>
        <v>12</v>
      </c>
      <c r="N566" s="40"/>
      <c r="O566" s="135">
        <f>SUM(O563:O565)</f>
        <v>28321920</v>
      </c>
      <c r="P566" s="136"/>
      <c r="Q566" s="140"/>
      <c r="R566" s="38"/>
    </row>
    <row r="567" spans="1:18" s="83" customFormat="1" ht="25.5" x14ac:dyDescent="0.25">
      <c r="A567" s="128">
        <v>194</v>
      </c>
      <c r="B567" s="17" t="s">
        <v>613</v>
      </c>
      <c r="C567" s="18">
        <v>33128</v>
      </c>
      <c r="D567" s="51" t="s">
        <v>603</v>
      </c>
      <c r="E567" s="20">
        <v>2.46</v>
      </c>
      <c r="F567" s="20"/>
      <c r="G567" s="19"/>
      <c r="H567" s="21"/>
      <c r="I567" s="22">
        <v>0.4</v>
      </c>
      <c r="J567" s="23">
        <f t="shared" si="23"/>
        <v>0.98399999999999999</v>
      </c>
      <c r="K567" s="29">
        <v>1</v>
      </c>
      <c r="L567" s="28">
        <f t="shared" si="24"/>
        <v>2.46</v>
      </c>
      <c r="M567" s="19">
        <v>6</v>
      </c>
      <c r="N567" s="28">
        <f t="shared" si="26"/>
        <v>1.476</v>
      </c>
      <c r="O567" s="64">
        <f t="shared" si="27"/>
        <v>13195440</v>
      </c>
      <c r="P567" s="53">
        <v>2022</v>
      </c>
      <c r="Q567" s="129" t="s">
        <v>56</v>
      </c>
      <c r="R567" s="24"/>
    </row>
    <row r="568" spans="1:18" s="133" customFormat="1" ht="25.5" x14ac:dyDescent="0.25">
      <c r="A568" s="131"/>
      <c r="B568" s="30" t="s">
        <v>613</v>
      </c>
      <c r="C568" s="31">
        <v>33128</v>
      </c>
      <c r="D568" s="52" t="s">
        <v>603</v>
      </c>
      <c r="E568" s="33">
        <v>2.72</v>
      </c>
      <c r="F568" s="33"/>
      <c r="G568" s="32"/>
      <c r="H568" s="34"/>
      <c r="I568" s="35">
        <v>0.4</v>
      </c>
      <c r="J568" s="42">
        <f t="shared" ref="J568" si="28">I568*(E568+F568+H568)</f>
        <v>1.0880000000000001</v>
      </c>
      <c r="K568" s="35">
        <v>1</v>
      </c>
      <c r="L568" s="34">
        <f t="shared" ref="L568" si="29">K568*(E568+F568+H568)</f>
        <v>2.72</v>
      </c>
      <c r="M568" s="32">
        <v>6</v>
      </c>
      <c r="N568" s="34">
        <f t="shared" si="26"/>
        <v>1.6320000000000001</v>
      </c>
      <c r="O568" s="63">
        <f t="shared" si="27"/>
        <v>14590080.000000002</v>
      </c>
      <c r="P568" s="53">
        <v>2022</v>
      </c>
      <c r="Q568" s="132" t="s">
        <v>56</v>
      </c>
      <c r="R568" s="32" t="s">
        <v>38</v>
      </c>
    </row>
    <row r="569" spans="1:18" s="138" customFormat="1" ht="27" x14ac:dyDescent="0.25">
      <c r="A569" s="134"/>
      <c r="B569" s="43" t="s">
        <v>614</v>
      </c>
      <c r="C569" s="44"/>
      <c r="D569" s="54"/>
      <c r="E569" s="46"/>
      <c r="F569" s="46"/>
      <c r="G569" s="47"/>
      <c r="H569" s="45"/>
      <c r="I569" s="49"/>
      <c r="J569" s="50"/>
      <c r="K569" s="41"/>
      <c r="L569" s="40"/>
      <c r="M569" s="47">
        <f>SUM(M567:M568)</f>
        <v>12</v>
      </c>
      <c r="N569" s="40"/>
      <c r="O569" s="135">
        <f>SUM(O567:O568)</f>
        <v>27785520</v>
      </c>
      <c r="P569" s="136"/>
      <c r="Q569" s="140"/>
      <c r="R569" s="38"/>
    </row>
    <row r="570" spans="1:18" s="133" customFormat="1" ht="38.25" x14ac:dyDescent="0.25">
      <c r="A570" s="131">
        <v>195</v>
      </c>
      <c r="B570" s="30" t="s">
        <v>615</v>
      </c>
      <c r="C570" s="31">
        <v>30671</v>
      </c>
      <c r="D570" s="52" t="s">
        <v>55</v>
      </c>
      <c r="E570" s="33">
        <v>3.33</v>
      </c>
      <c r="F570" s="33"/>
      <c r="G570" s="32"/>
      <c r="H570" s="34"/>
      <c r="I570" s="35">
        <v>0.4</v>
      </c>
      <c r="J570" s="42">
        <f t="shared" ref="J570:J615" si="30">I570*(E570+F570+H570)</f>
        <v>1.3320000000000001</v>
      </c>
      <c r="K570" s="35">
        <v>1</v>
      </c>
      <c r="L570" s="34">
        <f t="shared" ref="L570:L615" si="31">K570*(E570+F570+H570)</f>
        <v>3.33</v>
      </c>
      <c r="M570" s="32">
        <v>11</v>
      </c>
      <c r="N570" s="34">
        <f t="shared" si="26"/>
        <v>1.998</v>
      </c>
      <c r="O570" s="63">
        <f t="shared" si="27"/>
        <v>32747220.000000004</v>
      </c>
      <c r="P570" s="52">
        <v>2022</v>
      </c>
      <c r="Q570" s="132" t="s">
        <v>56</v>
      </c>
      <c r="R570" s="32" t="s">
        <v>616</v>
      </c>
    </row>
    <row r="571" spans="1:18" s="138" customFormat="1" ht="27" x14ac:dyDescent="0.25">
      <c r="A571" s="134"/>
      <c r="B571" s="43" t="s">
        <v>617</v>
      </c>
      <c r="C571" s="44"/>
      <c r="D571" s="54"/>
      <c r="E571" s="46"/>
      <c r="F571" s="46"/>
      <c r="G571" s="47"/>
      <c r="H571" s="45"/>
      <c r="I571" s="49"/>
      <c r="J571" s="50"/>
      <c r="K571" s="41"/>
      <c r="L571" s="40"/>
      <c r="M571" s="47">
        <f>SUM(M570:M570)</f>
        <v>11</v>
      </c>
      <c r="N571" s="40"/>
      <c r="O571" s="135">
        <f>SUM(O570:O570)</f>
        <v>32747220.000000004</v>
      </c>
      <c r="P571" s="136"/>
      <c r="Q571" s="140"/>
      <c r="R571" s="38"/>
    </row>
    <row r="572" spans="1:18" s="83" customFormat="1" ht="25.5" x14ac:dyDescent="0.25">
      <c r="A572" s="128">
        <v>196</v>
      </c>
      <c r="B572" s="17" t="s">
        <v>618</v>
      </c>
      <c r="C572" s="18">
        <v>31189</v>
      </c>
      <c r="D572" s="51" t="s">
        <v>603</v>
      </c>
      <c r="E572" s="20">
        <v>3.06</v>
      </c>
      <c r="F572" s="20"/>
      <c r="G572" s="19"/>
      <c r="H572" s="21"/>
      <c r="I572" s="22">
        <v>0.4</v>
      </c>
      <c r="J572" s="23">
        <f t="shared" si="30"/>
        <v>1.2240000000000002</v>
      </c>
      <c r="K572" s="29">
        <v>1</v>
      </c>
      <c r="L572" s="28">
        <f t="shared" si="31"/>
        <v>3.06</v>
      </c>
      <c r="M572" s="19">
        <v>6</v>
      </c>
      <c r="N572" s="28">
        <f t="shared" si="26"/>
        <v>1.8359999999999999</v>
      </c>
      <c r="O572" s="64">
        <f t="shared" si="27"/>
        <v>16413839.999999998</v>
      </c>
      <c r="P572" s="53">
        <v>2022</v>
      </c>
      <c r="Q572" s="129" t="s">
        <v>56</v>
      </c>
      <c r="R572" s="24"/>
    </row>
    <row r="573" spans="1:18" s="133" customFormat="1" ht="25.5" x14ac:dyDescent="0.25">
      <c r="A573" s="131"/>
      <c r="B573" s="30" t="s">
        <v>618</v>
      </c>
      <c r="C573" s="31">
        <v>31189</v>
      </c>
      <c r="D573" s="52" t="s">
        <v>603</v>
      </c>
      <c r="E573" s="33">
        <v>3.34</v>
      </c>
      <c r="F573" s="33"/>
      <c r="G573" s="32"/>
      <c r="H573" s="34"/>
      <c r="I573" s="35">
        <v>0.4</v>
      </c>
      <c r="J573" s="42">
        <f t="shared" si="30"/>
        <v>1.3360000000000001</v>
      </c>
      <c r="K573" s="35">
        <v>1</v>
      </c>
      <c r="L573" s="34">
        <f t="shared" si="31"/>
        <v>3.34</v>
      </c>
      <c r="M573" s="32">
        <v>6</v>
      </c>
      <c r="N573" s="34">
        <f t="shared" si="26"/>
        <v>2.0039999999999996</v>
      </c>
      <c r="O573" s="63">
        <f t="shared" si="27"/>
        <v>17915759.999999996</v>
      </c>
      <c r="P573" s="53">
        <v>2022</v>
      </c>
      <c r="Q573" s="132" t="s">
        <v>56</v>
      </c>
      <c r="R573" s="32" t="s">
        <v>38</v>
      </c>
    </row>
    <row r="574" spans="1:18" s="138" customFormat="1" ht="27" x14ac:dyDescent="0.25">
      <c r="A574" s="134"/>
      <c r="B574" s="43" t="s">
        <v>619</v>
      </c>
      <c r="C574" s="44"/>
      <c r="D574" s="54"/>
      <c r="E574" s="46"/>
      <c r="F574" s="46"/>
      <c r="G574" s="47"/>
      <c r="H574" s="45"/>
      <c r="I574" s="49"/>
      <c r="J574" s="50"/>
      <c r="K574" s="41"/>
      <c r="L574" s="40"/>
      <c r="M574" s="47">
        <f>SUM(M572:M573)</f>
        <v>12</v>
      </c>
      <c r="N574" s="40"/>
      <c r="O574" s="135">
        <f>SUM(O572:O573)</f>
        <v>34329599.999999993</v>
      </c>
      <c r="P574" s="136"/>
      <c r="Q574" s="140"/>
      <c r="R574" s="38"/>
    </row>
    <row r="575" spans="1:18" s="133" customFormat="1" ht="25.5" x14ac:dyDescent="0.25">
      <c r="A575" s="131">
        <v>198</v>
      </c>
      <c r="B575" s="30" t="s">
        <v>41</v>
      </c>
      <c r="C575" s="31">
        <v>27377</v>
      </c>
      <c r="D575" s="34" t="s">
        <v>42</v>
      </c>
      <c r="E575" s="33">
        <v>4.6500000000000004</v>
      </c>
      <c r="F575" s="33">
        <v>0.4</v>
      </c>
      <c r="G575" s="32"/>
      <c r="H575" s="34"/>
      <c r="I575" s="35">
        <v>0.4</v>
      </c>
      <c r="J575" s="42">
        <f t="shared" si="30"/>
        <v>2.0200000000000005</v>
      </c>
      <c r="K575" s="35">
        <v>1</v>
      </c>
      <c r="L575" s="34">
        <f t="shared" si="31"/>
        <v>5.0500000000000007</v>
      </c>
      <c r="M575" s="32">
        <v>9</v>
      </c>
      <c r="N575" s="34">
        <f t="shared" si="26"/>
        <v>3.0300000000000002</v>
      </c>
      <c r="O575" s="63">
        <f t="shared" si="27"/>
        <v>40632300.000000007</v>
      </c>
      <c r="P575" s="52">
        <v>2022</v>
      </c>
      <c r="Q575" s="132" t="s">
        <v>43</v>
      </c>
      <c r="R575" s="32"/>
    </row>
    <row r="576" spans="1:18" s="133" customFormat="1" ht="25.5" x14ac:dyDescent="0.25">
      <c r="A576" s="131"/>
      <c r="B576" s="30" t="s">
        <v>41</v>
      </c>
      <c r="C576" s="31">
        <v>27377</v>
      </c>
      <c r="D576" s="34" t="s">
        <v>42</v>
      </c>
      <c r="E576" s="33">
        <v>4.9800000000000004</v>
      </c>
      <c r="F576" s="33">
        <v>0.4</v>
      </c>
      <c r="G576" s="32"/>
      <c r="H576" s="34"/>
      <c r="I576" s="35">
        <v>0.4</v>
      </c>
      <c r="J576" s="42">
        <f t="shared" si="30"/>
        <v>2.1520000000000006</v>
      </c>
      <c r="K576" s="35">
        <v>1</v>
      </c>
      <c r="L576" s="34">
        <f t="shared" si="31"/>
        <v>5.3800000000000008</v>
      </c>
      <c r="M576" s="32">
        <v>3</v>
      </c>
      <c r="N576" s="34">
        <f t="shared" si="26"/>
        <v>3.2280000000000002</v>
      </c>
      <c r="O576" s="63">
        <f t="shared" si="27"/>
        <v>14429160.000000002</v>
      </c>
      <c r="P576" s="52">
        <v>2022</v>
      </c>
      <c r="Q576" s="132" t="s">
        <v>43</v>
      </c>
      <c r="R576" s="32" t="s">
        <v>44</v>
      </c>
    </row>
    <row r="577" spans="1:18" s="147" customFormat="1" ht="27" x14ac:dyDescent="0.25">
      <c r="A577" s="144"/>
      <c r="B577" s="72" t="s">
        <v>45</v>
      </c>
      <c r="C577" s="73"/>
      <c r="D577" s="48"/>
      <c r="E577" s="74"/>
      <c r="F577" s="74"/>
      <c r="G577" s="75"/>
      <c r="H577" s="48"/>
      <c r="I577" s="76"/>
      <c r="J577" s="77"/>
      <c r="K577" s="76"/>
      <c r="L577" s="48"/>
      <c r="M577" s="75">
        <f>SUM(M575:M576)</f>
        <v>12</v>
      </c>
      <c r="N577" s="48"/>
      <c r="O577" s="145">
        <f>SUM(O575:O576)</f>
        <v>55061460.000000007</v>
      </c>
      <c r="P577" s="78"/>
      <c r="Q577" s="146"/>
      <c r="R577" s="75"/>
    </row>
    <row r="578" spans="1:18" s="133" customFormat="1" ht="25.5" x14ac:dyDescent="0.25">
      <c r="A578" s="131">
        <v>199</v>
      </c>
      <c r="B578" s="30" t="s">
        <v>46</v>
      </c>
      <c r="C578" s="31">
        <v>29374</v>
      </c>
      <c r="D578" s="52" t="s">
        <v>24</v>
      </c>
      <c r="E578" s="33">
        <v>3.26</v>
      </c>
      <c r="F578" s="33"/>
      <c r="G578" s="32"/>
      <c r="H578" s="34"/>
      <c r="I578" s="35">
        <v>0.4</v>
      </c>
      <c r="J578" s="42">
        <f t="shared" si="30"/>
        <v>1.304</v>
      </c>
      <c r="K578" s="35">
        <v>1</v>
      </c>
      <c r="L578" s="34">
        <f t="shared" si="31"/>
        <v>3.26</v>
      </c>
      <c r="M578" s="32">
        <v>6</v>
      </c>
      <c r="N578" s="34">
        <f t="shared" si="26"/>
        <v>1.9559999999999997</v>
      </c>
      <c r="O578" s="63">
        <f t="shared" si="27"/>
        <v>17486640</v>
      </c>
      <c r="P578" s="52">
        <v>2022</v>
      </c>
      <c r="Q578" s="132" t="s">
        <v>43</v>
      </c>
      <c r="R578" s="32"/>
    </row>
    <row r="579" spans="1:18" s="133" customFormat="1" ht="25.5" x14ac:dyDescent="0.25">
      <c r="A579" s="131"/>
      <c r="B579" s="30" t="s">
        <v>46</v>
      </c>
      <c r="C579" s="31">
        <v>29374</v>
      </c>
      <c r="D579" s="52" t="s">
        <v>24</v>
      </c>
      <c r="E579" s="33">
        <v>3.65</v>
      </c>
      <c r="F579" s="33"/>
      <c r="G579" s="32"/>
      <c r="H579" s="34"/>
      <c r="I579" s="35">
        <v>0.4</v>
      </c>
      <c r="J579" s="42">
        <f t="shared" si="30"/>
        <v>1.46</v>
      </c>
      <c r="K579" s="35">
        <v>1</v>
      </c>
      <c r="L579" s="34">
        <f t="shared" si="31"/>
        <v>3.65</v>
      </c>
      <c r="M579" s="32">
        <v>6</v>
      </c>
      <c r="N579" s="34">
        <f t="shared" si="26"/>
        <v>2.19</v>
      </c>
      <c r="O579" s="63">
        <f t="shared" si="27"/>
        <v>19578600</v>
      </c>
      <c r="P579" s="52">
        <v>2022</v>
      </c>
      <c r="Q579" s="132" t="s">
        <v>43</v>
      </c>
      <c r="R579" s="32" t="s">
        <v>38</v>
      </c>
    </row>
    <row r="580" spans="1:18" s="147" customFormat="1" ht="27" x14ac:dyDescent="0.25">
      <c r="A580" s="144"/>
      <c r="B580" s="72" t="s">
        <v>47</v>
      </c>
      <c r="C580" s="73"/>
      <c r="D580" s="78"/>
      <c r="E580" s="74"/>
      <c r="F580" s="74"/>
      <c r="G580" s="75"/>
      <c r="H580" s="48"/>
      <c r="I580" s="76"/>
      <c r="J580" s="77"/>
      <c r="K580" s="76"/>
      <c r="L580" s="48"/>
      <c r="M580" s="75">
        <f>SUM(M578:M579)</f>
        <v>12</v>
      </c>
      <c r="N580" s="48"/>
      <c r="O580" s="145">
        <f>SUM(O578:O579)</f>
        <v>37065240</v>
      </c>
      <c r="P580" s="78"/>
      <c r="Q580" s="146"/>
      <c r="R580" s="75"/>
    </row>
    <row r="581" spans="1:18" s="133" customFormat="1" ht="25.5" x14ac:dyDescent="0.25">
      <c r="A581" s="131">
        <v>200</v>
      </c>
      <c r="B581" s="30" t="s">
        <v>48</v>
      </c>
      <c r="C581" s="31">
        <v>30720</v>
      </c>
      <c r="D581" s="34" t="s">
        <v>42</v>
      </c>
      <c r="E581" s="33">
        <v>3.33</v>
      </c>
      <c r="F581" s="33">
        <v>0.5</v>
      </c>
      <c r="G581" s="32"/>
      <c r="H581" s="34"/>
      <c r="I581" s="35">
        <v>0.4</v>
      </c>
      <c r="J581" s="42">
        <f t="shared" si="30"/>
        <v>1.532</v>
      </c>
      <c r="K581" s="35">
        <v>1</v>
      </c>
      <c r="L581" s="34">
        <f t="shared" si="31"/>
        <v>3.83</v>
      </c>
      <c r="M581" s="32">
        <v>5</v>
      </c>
      <c r="N581" s="34">
        <f t="shared" si="26"/>
        <v>2.298</v>
      </c>
      <c r="O581" s="63">
        <f t="shared" si="27"/>
        <v>17120100</v>
      </c>
      <c r="P581" s="52">
        <v>2022</v>
      </c>
      <c r="Q581" s="32" t="s">
        <v>49</v>
      </c>
      <c r="R581" s="32"/>
    </row>
    <row r="582" spans="1:18" s="133" customFormat="1" ht="25.5" x14ac:dyDescent="0.25">
      <c r="A582" s="131"/>
      <c r="B582" s="30" t="s">
        <v>48</v>
      </c>
      <c r="C582" s="31">
        <v>30720</v>
      </c>
      <c r="D582" s="34" t="s">
        <v>42</v>
      </c>
      <c r="E582" s="33">
        <v>3.66</v>
      </c>
      <c r="F582" s="33">
        <v>0.5</v>
      </c>
      <c r="G582" s="32"/>
      <c r="H582" s="34"/>
      <c r="I582" s="35">
        <v>0.4</v>
      </c>
      <c r="J582" s="42">
        <f t="shared" si="30"/>
        <v>1.6640000000000001</v>
      </c>
      <c r="K582" s="35">
        <v>1</v>
      </c>
      <c r="L582" s="34">
        <f t="shared" si="31"/>
        <v>4.16</v>
      </c>
      <c r="M582" s="32">
        <v>7</v>
      </c>
      <c r="N582" s="34">
        <f t="shared" si="26"/>
        <v>2.496</v>
      </c>
      <c r="O582" s="63">
        <f t="shared" si="27"/>
        <v>26033280.000000004</v>
      </c>
      <c r="P582" s="52">
        <v>2022</v>
      </c>
      <c r="Q582" s="32" t="s">
        <v>49</v>
      </c>
      <c r="R582" s="32" t="s">
        <v>50</v>
      </c>
    </row>
    <row r="583" spans="1:18" s="147" customFormat="1" ht="27" x14ac:dyDescent="0.25">
      <c r="A583" s="144"/>
      <c r="B583" s="72" t="s">
        <v>51</v>
      </c>
      <c r="C583" s="73"/>
      <c r="D583" s="48"/>
      <c r="E583" s="74"/>
      <c r="F583" s="74"/>
      <c r="G583" s="75"/>
      <c r="H583" s="48"/>
      <c r="I583" s="76"/>
      <c r="J583" s="77"/>
      <c r="K583" s="76"/>
      <c r="L583" s="48"/>
      <c r="M583" s="75">
        <f>SUM(M581:M582)</f>
        <v>12</v>
      </c>
      <c r="N583" s="48"/>
      <c r="O583" s="145">
        <f>SUM(O581:O582)</f>
        <v>43153380</v>
      </c>
      <c r="P583" s="78"/>
      <c r="Q583" s="75"/>
      <c r="R583" s="75"/>
    </row>
    <row r="584" spans="1:18" s="133" customFormat="1" ht="25.5" x14ac:dyDescent="0.25">
      <c r="A584" s="131">
        <v>201</v>
      </c>
      <c r="B584" s="30" t="s">
        <v>52</v>
      </c>
      <c r="C584" s="31">
        <v>32596</v>
      </c>
      <c r="D584" s="32" t="s">
        <v>24</v>
      </c>
      <c r="E584" s="33">
        <v>2.86</v>
      </c>
      <c r="F584" s="33"/>
      <c r="G584" s="32"/>
      <c r="H584" s="34"/>
      <c r="I584" s="35">
        <v>0.4</v>
      </c>
      <c r="J584" s="42">
        <f t="shared" si="30"/>
        <v>1.1439999999999999</v>
      </c>
      <c r="K584" s="35">
        <v>1</v>
      </c>
      <c r="L584" s="34">
        <f t="shared" si="31"/>
        <v>2.86</v>
      </c>
      <c r="M584" s="32">
        <v>6</v>
      </c>
      <c r="N584" s="34">
        <f t="shared" si="26"/>
        <v>1.716</v>
      </c>
      <c r="O584" s="63">
        <f t="shared" si="27"/>
        <v>15341040</v>
      </c>
      <c r="P584" s="52">
        <v>2022</v>
      </c>
      <c r="Q584" s="32" t="s">
        <v>775</v>
      </c>
      <c r="R584" s="32"/>
    </row>
    <row r="585" spans="1:18" s="133" customFormat="1" ht="25.5" x14ac:dyDescent="0.25">
      <c r="A585" s="131"/>
      <c r="B585" s="30" t="s">
        <v>52</v>
      </c>
      <c r="C585" s="31">
        <v>32596</v>
      </c>
      <c r="D585" s="32" t="s">
        <v>24</v>
      </c>
      <c r="E585" s="33">
        <v>3.03</v>
      </c>
      <c r="F585" s="33"/>
      <c r="G585" s="32"/>
      <c r="H585" s="34"/>
      <c r="I585" s="35">
        <v>0.4</v>
      </c>
      <c r="J585" s="42">
        <f t="shared" si="30"/>
        <v>1.212</v>
      </c>
      <c r="K585" s="35">
        <v>1</v>
      </c>
      <c r="L585" s="34">
        <f t="shared" si="31"/>
        <v>3.03</v>
      </c>
      <c r="M585" s="32">
        <v>6</v>
      </c>
      <c r="N585" s="34">
        <f t="shared" ref="N585" si="32">+L585-J585</f>
        <v>1.8179999999999998</v>
      </c>
      <c r="O585" s="63">
        <f t="shared" ref="O585" si="33">+N585*M585*1490000</f>
        <v>16252920</v>
      </c>
      <c r="P585" s="52">
        <v>2022</v>
      </c>
      <c r="Q585" s="32" t="s">
        <v>775</v>
      </c>
      <c r="R585" s="32" t="s">
        <v>38</v>
      </c>
    </row>
    <row r="586" spans="1:18" s="147" customFormat="1" ht="27" x14ac:dyDescent="0.25">
      <c r="A586" s="144"/>
      <c r="B586" s="72" t="s">
        <v>53</v>
      </c>
      <c r="C586" s="73"/>
      <c r="D586" s="75"/>
      <c r="E586" s="74"/>
      <c r="F586" s="74"/>
      <c r="G586" s="75"/>
      <c r="H586" s="48"/>
      <c r="I586" s="76"/>
      <c r="J586" s="77"/>
      <c r="K586" s="76"/>
      <c r="L586" s="48"/>
      <c r="M586" s="75">
        <f>SUM(M584:M585)</f>
        <v>12</v>
      </c>
      <c r="N586" s="48"/>
      <c r="O586" s="145">
        <f>SUM(O584:O585)</f>
        <v>31593960</v>
      </c>
      <c r="P586" s="78"/>
      <c r="Q586" s="146"/>
      <c r="R586" s="75"/>
    </row>
    <row r="587" spans="1:18" s="83" customFormat="1" x14ac:dyDescent="0.25">
      <c r="A587" s="128">
        <v>202</v>
      </c>
      <c r="B587" s="17" t="s">
        <v>316</v>
      </c>
      <c r="C587" s="58">
        <v>26218</v>
      </c>
      <c r="D587" s="79" t="s">
        <v>623</v>
      </c>
      <c r="E587" s="20">
        <v>2.91</v>
      </c>
      <c r="F587" s="20"/>
      <c r="G587" s="19"/>
      <c r="H587" s="21"/>
      <c r="I587" s="22">
        <v>0.4</v>
      </c>
      <c r="J587" s="23">
        <f t="shared" si="30"/>
        <v>1.1640000000000001</v>
      </c>
      <c r="K587" s="29">
        <v>1</v>
      </c>
      <c r="L587" s="28">
        <f t="shared" si="31"/>
        <v>2.91</v>
      </c>
      <c r="M587" s="19">
        <v>3</v>
      </c>
      <c r="N587" s="28">
        <f t="shared" ref="N587:N613" si="34">+L587-J587</f>
        <v>1.746</v>
      </c>
      <c r="O587" s="64">
        <f t="shared" ref="O587:O615" si="35">+N587*M587*1490000</f>
        <v>7804619.9999999991</v>
      </c>
      <c r="P587" s="53">
        <v>2022</v>
      </c>
      <c r="Q587" s="129" t="s">
        <v>624</v>
      </c>
      <c r="R587" s="24"/>
    </row>
    <row r="588" spans="1:18" s="133" customFormat="1" ht="25.5" x14ac:dyDescent="0.25">
      <c r="A588" s="131"/>
      <c r="B588" s="30" t="s">
        <v>316</v>
      </c>
      <c r="C588" s="55">
        <v>26218</v>
      </c>
      <c r="D588" s="80" t="s">
        <v>623</v>
      </c>
      <c r="E588" s="33">
        <v>3.09</v>
      </c>
      <c r="F588" s="33"/>
      <c r="G588" s="32"/>
      <c r="H588" s="34"/>
      <c r="I588" s="35">
        <v>0.4</v>
      </c>
      <c r="J588" s="42">
        <f t="shared" si="30"/>
        <v>1.236</v>
      </c>
      <c r="K588" s="35">
        <v>1</v>
      </c>
      <c r="L588" s="34">
        <f t="shared" si="31"/>
        <v>3.09</v>
      </c>
      <c r="M588" s="32">
        <v>9</v>
      </c>
      <c r="N588" s="34">
        <f t="shared" si="34"/>
        <v>1.8539999999999999</v>
      </c>
      <c r="O588" s="63">
        <f t="shared" si="35"/>
        <v>24862140</v>
      </c>
      <c r="P588" s="52">
        <v>2022</v>
      </c>
      <c r="Q588" s="132" t="s">
        <v>624</v>
      </c>
      <c r="R588" s="32" t="s">
        <v>50</v>
      </c>
    </row>
    <row r="589" spans="1:18" s="138" customFormat="1" ht="27" x14ac:dyDescent="0.25">
      <c r="A589" s="134"/>
      <c r="B589" s="43" t="s">
        <v>318</v>
      </c>
      <c r="C589" s="57"/>
      <c r="D589" s="81"/>
      <c r="E589" s="46"/>
      <c r="F589" s="46"/>
      <c r="G589" s="47"/>
      <c r="H589" s="45"/>
      <c r="I589" s="49"/>
      <c r="J589" s="50"/>
      <c r="K589" s="41"/>
      <c r="L589" s="40"/>
      <c r="M589" s="47">
        <f>SUM(M587:M588)</f>
        <v>12</v>
      </c>
      <c r="N589" s="40"/>
      <c r="O589" s="135">
        <f>SUM(O587:O588)</f>
        <v>32666760</v>
      </c>
      <c r="P589" s="136"/>
      <c r="Q589" s="140"/>
      <c r="R589" s="38"/>
    </row>
    <row r="590" spans="1:18" s="83" customFormat="1" ht="38.25" x14ac:dyDescent="0.25">
      <c r="A590" s="128">
        <v>203</v>
      </c>
      <c r="B590" s="17" t="s">
        <v>155</v>
      </c>
      <c r="C590" s="58">
        <v>29897</v>
      </c>
      <c r="D590" s="79" t="s">
        <v>623</v>
      </c>
      <c r="E590" s="20">
        <v>2.73</v>
      </c>
      <c r="F590" s="20"/>
      <c r="G590" s="19"/>
      <c r="H590" s="21"/>
      <c r="I590" s="22">
        <v>0.6</v>
      </c>
      <c r="J590" s="23">
        <f t="shared" si="30"/>
        <v>1.6379999999999999</v>
      </c>
      <c r="K590" s="29">
        <v>1</v>
      </c>
      <c r="L590" s="28">
        <f t="shared" si="31"/>
        <v>2.73</v>
      </c>
      <c r="M590" s="19">
        <v>3</v>
      </c>
      <c r="N590" s="28">
        <f t="shared" si="34"/>
        <v>1.0920000000000001</v>
      </c>
      <c r="O590" s="64">
        <f t="shared" si="35"/>
        <v>4881240</v>
      </c>
      <c r="P590" s="53">
        <v>2022</v>
      </c>
      <c r="Q590" s="129" t="s">
        <v>624</v>
      </c>
      <c r="R590" s="24" t="s">
        <v>625</v>
      </c>
    </row>
    <row r="591" spans="1:18" s="133" customFormat="1" ht="38.25" x14ac:dyDescent="0.25">
      <c r="A591" s="131"/>
      <c r="B591" s="30" t="s">
        <v>155</v>
      </c>
      <c r="C591" s="55">
        <v>29897</v>
      </c>
      <c r="D591" s="80" t="s">
        <v>623</v>
      </c>
      <c r="E591" s="33">
        <v>2.91</v>
      </c>
      <c r="F591" s="33"/>
      <c r="G591" s="32"/>
      <c r="H591" s="34"/>
      <c r="I591" s="35">
        <v>0.6</v>
      </c>
      <c r="J591" s="42">
        <f t="shared" si="30"/>
        <v>1.746</v>
      </c>
      <c r="K591" s="35">
        <v>1</v>
      </c>
      <c r="L591" s="34">
        <f t="shared" si="31"/>
        <v>2.91</v>
      </c>
      <c r="M591" s="32">
        <v>9</v>
      </c>
      <c r="N591" s="34">
        <f t="shared" si="34"/>
        <v>1.1640000000000001</v>
      </c>
      <c r="O591" s="63">
        <f t="shared" si="35"/>
        <v>15609240.000000002</v>
      </c>
      <c r="P591" s="52">
        <v>2022</v>
      </c>
      <c r="Q591" s="132" t="s">
        <v>624</v>
      </c>
      <c r="R591" s="32" t="s">
        <v>626</v>
      </c>
    </row>
    <row r="592" spans="1:18" s="138" customFormat="1" ht="27" x14ac:dyDescent="0.25">
      <c r="A592" s="134"/>
      <c r="B592" s="43" t="s">
        <v>156</v>
      </c>
      <c r="C592" s="57"/>
      <c r="D592" s="81"/>
      <c r="E592" s="46"/>
      <c r="F592" s="46"/>
      <c r="G592" s="47"/>
      <c r="H592" s="45"/>
      <c r="I592" s="49"/>
      <c r="J592" s="50"/>
      <c r="K592" s="41"/>
      <c r="L592" s="40"/>
      <c r="M592" s="47">
        <f>SUM(M590:M591)</f>
        <v>12</v>
      </c>
      <c r="N592" s="40"/>
      <c r="O592" s="135">
        <f>SUM(O590:O591)</f>
        <v>20490480</v>
      </c>
      <c r="P592" s="136"/>
      <c r="Q592" s="140"/>
      <c r="R592" s="38"/>
    </row>
    <row r="593" spans="1:18" s="83" customFormat="1" ht="38.25" x14ac:dyDescent="0.25">
      <c r="A593" s="128">
        <v>204</v>
      </c>
      <c r="B593" s="17" t="s">
        <v>627</v>
      </c>
      <c r="C593" s="58">
        <v>28005</v>
      </c>
      <c r="D593" s="79" t="s">
        <v>623</v>
      </c>
      <c r="E593" s="20">
        <v>2.91</v>
      </c>
      <c r="F593" s="20"/>
      <c r="G593" s="19"/>
      <c r="H593" s="21"/>
      <c r="I593" s="22">
        <v>0.4</v>
      </c>
      <c r="J593" s="23">
        <f t="shared" si="30"/>
        <v>1.1640000000000001</v>
      </c>
      <c r="K593" s="29">
        <v>1</v>
      </c>
      <c r="L593" s="28">
        <f t="shared" si="31"/>
        <v>2.91</v>
      </c>
      <c r="M593" s="19">
        <v>3</v>
      </c>
      <c r="N593" s="28">
        <f t="shared" si="34"/>
        <v>1.746</v>
      </c>
      <c r="O593" s="64">
        <f t="shared" si="35"/>
        <v>7804619.9999999991</v>
      </c>
      <c r="P593" s="53">
        <v>2022</v>
      </c>
      <c r="Q593" s="129" t="s">
        <v>624</v>
      </c>
      <c r="R593" s="24" t="s">
        <v>628</v>
      </c>
    </row>
    <row r="594" spans="1:18" s="133" customFormat="1" ht="38.25" x14ac:dyDescent="0.25">
      <c r="A594" s="131"/>
      <c r="B594" s="30" t="s">
        <v>627</v>
      </c>
      <c r="C594" s="55">
        <v>28005</v>
      </c>
      <c r="D594" s="80" t="s">
        <v>623</v>
      </c>
      <c r="E594" s="33">
        <v>3.09</v>
      </c>
      <c r="F594" s="33"/>
      <c r="G594" s="32"/>
      <c r="H594" s="34"/>
      <c r="I594" s="35">
        <v>0.4</v>
      </c>
      <c r="J594" s="42">
        <f t="shared" si="30"/>
        <v>1.236</v>
      </c>
      <c r="K594" s="35">
        <v>1</v>
      </c>
      <c r="L594" s="34">
        <f t="shared" si="31"/>
        <v>3.09</v>
      </c>
      <c r="M594" s="32">
        <v>9</v>
      </c>
      <c r="N594" s="34">
        <f t="shared" si="34"/>
        <v>1.8539999999999999</v>
      </c>
      <c r="O594" s="63">
        <f t="shared" si="35"/>
        <v>24862140</v>
      </c>
      <c r="P594" s="52">
        <v>2022</v>
      </c>
      <c r="Q594" s="132" t="s">
        <v>624</v>
      </c>
      <c r="R594" s="32" t="s">
        <v>629</v>
      </c>
    </row>
    <row r="595" spans="1:18" s="138" customFormat="1" ht="27" x14ac:dyDescent="0.25">
      <c r="A595" s="134"/>
      <c r="B595" s="43" t="s">
        <v>630</v>
      </c>
      <c r="C595" s="57"/>
      <c r="D595" s="81"/>
      <c r="E595" s="46"/>
      <c r="F595" s="46"/>
      <c r="G595" s="47"/>
      <c r="H595" s="45"/>
      <c r="I595" s="49"/>
      <c r="J595" s="50"/>
      <c r="K595" s="41"/>
      <c r="L595" s="40"/>
      <c r="M595" s="47">
        <f>SUM(M593:M594)</f>
        <v>12</v>
      </c>
      <c r="N595" s="40"/>
      <c r="O595" s="135">
        <f>SUM(O593:O594)</f>
        <v>32666760</v>
      </c>
      <c r="P595" s="136"/>
      <c r="Q595" s="140"/>
      <c r="R595" s="38"/>
    </row>
    <row r="596" spans="1:18" s="83" customFormat="1" ht="25.5" x14ac:dyDescent="0.25">
      <c r="A596" s="128">
        <v>205</v>
      </c>
      <c r="B596" s="17" t="s">
        <v>631</v>
      </c>
      <c r="C596" s="58">
        <v>30183</v>
      </c>
      <c r="D596" s="79" t="s">
        <v>623</v>
      </c>
      <c r="E596" s="20">
        <v>2.73</v>
      </c>
      <c r="F596" s="20"/>
      <c r="G596" s="19"/>
      <c r="H596" s="21"/>
      <c r="I596" s="22">
        <v>0.4</v>
      </c>
      <c r="J596" s="23">
        <f t="shared" si="30"/>
        <v>1.0920000000000001</v>
      </c>
      <c r="K596" s="29">
        <v>1</v>
      </c>
      <c r="L596" s="28">
        <f t="shared" si="31"/>
        <v>2.73</v>
      </c>
      <c r="M596" s="19">
        <v>3</v>
      </c>
      <c r="N596" s="28">
        <f t="shared" si="34"/>
        <v>1.6379999999999999</v>
      </c>
      <c r="O596" s="64">
        <f t="shared" si="35"/>
        <v>7321860</v>
      </c>
      <c r="P596" s="53">
        <v>2022</v>
      </c>
      <c r="Q596" s="129" t="s">
        <v>624</v>
      </c>
      <c r="R596" s="24"/>
    </row>
    <row r="597" spans="1:18" s="133" customFormat="1" ht="25.5" x14ac:dyDescent="0.25">
      <c r="A597" s="131"/>
      <c r="B597" s="30" t="s">
        <v>631</v>
      </c>
      <c r="C597" s="55">
        <v>30183</v>
      </c>
      <c r="D597" s="80" t="s">
        <v>623</v>
      </c>
      <c r="E597" s="33">
        <v>2.91</v>
      </c>
      <c r="F597" s="33"/>
      <c r="G597" s="32"/>
      <c r="H597" s="34"/>
      <c r="I597" s="35">
        <v>0.4</v>
      </c>
      <c r="J597" s="42">
        <f t="shared" si="30"/>
        <v>1.1640000000000001</v>
      </c>
      <c r="K597" s="35">
        <v>1</v>
      </c>
      <c r="L597" s="34">
        <f t="shared" si="31"/>
        <v>2.91</v>
      </c>
      <c r="M597" s="32">
        <v>9</v>
      </c>
      <c r="N597" s="34">
        <f t="shared" si="34"/>
        <v>1.746</v>
      </c>
      <c r="O597" s="63">
        <f t="shared" si="35"/>
        <v>23413860</v>
      </c>
      <c r="P597" s="53">
        <v>2022</v>
      </c>
      <c r="Q597" s="132" t="s">
        <v>624</v>
      </c>
      <c r="R597" s="32" t="s">
        <v>50</v>
      </c>
    </row>
    <row r="598" spans="1:18" s="138" customFormat="1" ht="27" x14ac:dyDescent="0.25">
      <c r="A598" s="134"/>
      <c r="B598" s="43" t="s">
        <v>632</v>
      </c>
      <c r="C598" s="57"/>
      <c r="D598" s="81"/>
      <c r="E598" s="46"/>
      <c r="F598" s="46"/>
      <c r="G598" s="47"/>
      <c r="H598" s="45"/>
      <c r="I598" s="49"/>
      <c r="J598" s="50"/>
      <c r="K598" s="41"/>
      <c r="L598" s="40"/>
      <c r="M598" s="47">
        <f>SUM(M596:M597)</f>
        <v>12</v>
      </c>
      <c r="N598" s="40"/>
      <c r="O598" s="135">
        <f>SUM(O596:O597)</f>
        <v>30735720</v>
      </c>
      <c r="P598" s="136"/>
      <c r="Q598" s="140"/>
      <c r="R598" s="38"/>
    </row>
    <row r="599" spans="1:18" s="83" customFormat="1" ht="38.25" x14ac:dyDescent="0.25">
      <c r="A599" s="128">
        <v>206</v>
      </c>
      <c r="B599" s="17" t="s">
        <v>633</v>
      </c>
      <c r="C599" s="58">
        <v>27355</v>
      </c>
      <c r="D599" s="79" t="s">
        <v>623</v>
      </c>
      <c r="E599" s="20">
        <v>2.73</v>
      </c>
      <c r="F599" s="20"/>
      <c r="G599" s="19"/>
      <c r="H599" s="21"/>
      <c r="I599" s="22">
        <v>0.5</v>
      </c>
      <c r="J599" s="23">
        <f t="shared" si="30"/>
        <v>1.365</v>
      </c>
      <c r="K599" s="29">
        <v>1</v>
      </c>
      <c r="L599" s="28">
        <f t="shared" si="31"/>
        <v>2.73</v>
      </c>
      <c r="M599" s="19">
        <v>3</v>
      </c>
      <c r="N599" s="28">
        <f t="shared" si="34"/>
        <v>1.365</v>
      </c>
      <c r="O599" s="64">
        <f t="shared" si="35"/>
        <v>6101550</v>
      </c>
      <c r="P599" s="53">
        <v>2022</v>
      </c>
      <c r="Q599" s="129" t="s">
        <v>624</v>
      </c>
      <c r="R599" s="24" t="s">
        <v>625</v>
      </c>
    </row>
    <row r="600" spans="1:18" s="133" customFormat="1" ht="51" x14ac:dyDescent="0.25">
      <c r="A600" s="131"/>
      <c r="B600" s="30" t="s">
        <v>633</v>
      </c>
      <c r="C600" s="55">
        <v>27355</v>
      </c>
      <c r="D600" s="80" t="s">
        <v>623</v>
      </c>
      <c r="E600" s="33">
        <v>2.91</v>
      </c>
      <c r="F600" s="33"/>
      <c r="G600" s="32"/>
      <c r="H600" s="34"/>
      <c r="I600" s="35">
        <v>0.5</v>
      </c>
      <c r="J600" s="42">
        <f t="shared" si="30"/>
        <v>1.4550000000000001</v>
      </c>
      <c r="K600" s="35">
        <v>1</v>
      </c>
      <c r="L600" s="34">
        <f t="shared" si="31"/>
        <v>2.91</v>
      </c>
      <c r="M600" s="32">
        <v>8</v>
      </c>
      <c r="N600" s="34">
        <f t="shared" si="34"/>
        <v>1.4550000000000001</v>
      </c>
      <c r="O600" s="63">
        <f t="shared" si="35"/>
        <v>17343600</v>
      </c>
      <c r="P600" s="53">
        <v>2022</v>
      </c>
      <c r="Q600" s="132" t="s">
        <v>624</v>
      </c>
      <c r="R600" s="32" t="s">
        <v>634</v>
      </c>
    </row>
    <row r="601" spans="1:18" s="138" customFormat="1" ht="27" x14ac:dyDescent="0.25">
      <c r="A601" s="134"/>
      <c r="B601" s="43" t="s">
        <v>635</v>
      </c>
      <c r="C601" s="57"/>
      <c r="D601" s="81"/>
      <c r="E601" s="46"/>
      <c r="F601" s="46"/>
      <c r="G601" s="47"/>
      <c r="H601" s="45"/>
      <c r="I601" s="49"/>
      <c r="J601" s="50"/>
      <c r="K601" s="41"/>
      <c r="L601" s="40"/>
      <c r="M601" s="47">
        <f>SUM(M599:M600)</f>
        <v>11</v>
      </c>
      <c r="N601" s="40"/>
      <c r="O601" s="135">
        <f>SUM(O599:O600)</f>
        <v>23445150</v>
      </c>
      <c r="P601" s="136"/>
      <c r="Q601" s="140"/>
      <c r="R601" s="38"/>
    </row>
    <row r="602" spans="1:18" s="139" customFormat="1" x14ac:dyDescent="0.25">
      <c r="A602" s="141">
        <v>207</v>
      </c>
      <c r="B602" s="17" t="s">
        <v>636</v>
      </c>
      <c r="C602" s="58">
        <v>27463</v>
      </c>
      <c r="D602" s="79" t="s">
        <v>623</v>
      </c>
      <c r="E602" s="20">
        <v>2.19</v>
      </c>
      <c r="F602" s="20"/>
      <c r="G602" s="19"/>
      <c r="H602" s="21"/>
      <c r="I602" s="22">
        <v>0.4</v>
      </c>
      <c r="J602" s="23">
        <f t="shared" si="30"/>
        <v>0.876</v>
      </c>
      <c r="K602" s="22">
        <v>1</v>
      </c>
      <c r="L602" s="21">
        <f t="shared" si="31"/>
        <v>2.19</v>
      </c>
      <c r="M602" s="19">
        <v>7</v>
      </c>
      <c r="N602" s="21">
        <f t="shared" si="34"/>
        <v>1.3140000000000001</v>
      </c>
      <c r="O602" s="66">
        <f t="shared" si="35"/>
        <v>13705020</v>
      </c>
      <c r="P602" s="51">
        <v>2022</v>
      </c>
      <c r="Q602" s="129" t="s">
        <v>624</v>
      </c>
      <c r="R602" s="19"/>
    </row>
    <row r="603" spans="1:18" s="133" customFormat="1" ht="25.5" x14ac:dyDescent="0.25">
      <c r="A603" s="131"/>
      <c r="B603" s="30" t="s">
        <v>636</v>
      </c>
      <c r="C603" s="55">
        <v>27463</v>
      </c>
      <c r="D603" s="80" t="s">
        <v>623</v>
      </c>
      <c r="E603" s="33">
        <v>2.37</v>
      </c>
      <c r="F603" s="33"/>
      <c r="G603" s="32"/>
      <c r="H603" s="34"/>
      <c r="I603" s="35">
        <v>0.4</v>
      </c>
      <c r="J603" s="42">
        <f t="shared" si="30"/>
        <v>0.94800000000000006</v>
      </c>
      <c r="K603" s="35">
        <v>1</v>
      </c>
      <c r="L603" s="34">
        <f t="shared" si="31"/>
        <v>2.37</v>
      </c>
      <c r="M603" s="32">
        <v>5</v>
      </c>
      <c r="N603" s="34">
        <f t="shared" si="34"/>
        <v>1.4220000000000002</v>
      </c>
      <c r="O603" s="63">
        <f t="shared" si="35"/>
        <v>10593900.000000002</v>
      </c>
      <c r="P603" s="51">
        <v>2022</v>
      </c>
      <c r="Q603" s="132" t="s">
        <v>624</v>
      </c>
      <c r="R603" s="32" t="s">
        <v>44</v>
      </c>
    </row>
    <row r="604" spans="1:18" s="143" customFormat="1" ht="27" x14ac:dyDescent="0.25">
      <c r="A604" s="142"/>
      <c r="B604" s="43" t="s">
        <v>637</v>
      </c>
      <c r="C604" s="57"/>
      <c r="D604" s="81"/>
      <c r="E604" s="46"/>
      <c r="F604" s="46"/>
      <c r="G604" s="47"/>
      <c r="H604" s="45"/>
      <c r="I604" s="49"/>
      <c r="J604" s="50"/>
      <c r="K604" s="49"/>
      <c r="L604" s="45"/>
      <c r="M604" s="47">
        <f>SUM(M602:M603)</f>
        <v>12</v>
      </c>
      <c r="N604" s="45"/>
      <c r="O604" s="65">
        <f>SUM(O602:O603)</f>
        <v>24298920</v>
      </c>
      <c r="P604" s="54"/>
      <c r="Q604" s="140"/>
      <c r="R604" s="47"/>
    </row>
    <row r="605" spans="1:18" s="139" customFormat="1" x14ac:dyDescent="0.25">
      <c r="A605" s="141">
        <v>208</v>
      </c>
      <c r="B605" s="17" t="s">
        <v>638</v>
      </c>
      <c r="C605" s="58">
        <v>30244</v>
      </c>
      <c r="D605" s="79" t="s">
        <v>623</v>
      </c>
      <c r="E605" s="20">
        <v>2.5499999999999998</v>
      </c>
      <c r="F605" s="20"/>
      <c r="G605" s="19"/>
      <c r="H605" s="21"/>
      <c r="I605" s="22">
        <v>0.4</v>
      </c>
      <c r="J605" s="23">
        <f t="shared" si="30"/>
        <v>1.02</v>
      </c>
      <c r="K605" s="22">
        <v>1</v>
      </c>
      <c r="L605" s="21">
        <f t="shared" si="31"/>
        <v>2.5499999999999998</v>
      </c>
      <c r="M605" s="19">
        <v>7</v>
      </c>
      <c r="N605" s="21">
        <f t="shared" si="34"/>
        <v>1.5299999999999998</v>
      </c>
      <c r="O605" s="66">
        <f t="shared" si="35"/>
        <v>15957899.999999998</v>
      </c>
      <c r="P605" s="51">
        <v>2022</v>
      </c>
      <c r="Q605" s="129" t="s">
        <v>624</v>
      </c>
      <c r="R605" s="19"/>
    </row>
    <row r="606" spans="1:18" s="133" customFormat="1" ht="25.5" x14ac:dyDescent="0.25">
      <c r="A606" s="131"/>
      <c r="B606" s="30" t="s">
        <v>638</v>
      </c>
      <c r="C606" s="55">
        <v>30244</v>
      </c>
      <c r="D606" s="80" t="s">
        <v>623</v>
      </c>
      <c r="E606" s="33">
        <v>2.73</v>
      </c>
      <c r="F606" s="33"/>
      <c r="G606" s="32"/>
      <c r="H606" s="34"/>
      <c r="I606" s="35">
        <v>0.4</v>
      </c>
      <c r="J606" s="42">
        <f t="shared" si="30"/>
        <v>1.0920000000000001</v>
      </c>
      <c r="K606" s="35">
        <v>1</v>
      </c>
      <c r="L606" s="34">
        <f t="shared" si="31"/>
        <v>2.73</v>
      </c>
      <c r="M606" s="32">
        <v>5</v>
      </c>
      <c r="N606" s="34">
        <f t="shared" si="34"/>
        <v>1.6379999999999999</v>
      </c>
      <c r="O606" s="63">
        <f t="shared" si="35"/>
        <v>12203100</v>
      </c>
      <c r="P606" s="51">
        <v>2022</v>
      </c>
      <c r="Q606" s="132" t="s">
        <v>624</v>
      </c>
      <c r="R606" s="32" t="s">
        <v>44</v>
      </c>
    </row>
    <row r="607" spans="1:18" s="143" customFormat="1" ht="27" x14ac:dyDescent="0.25">
      <c r="A607" s="142"/>
      <c r="B607" s="43" t="s">
        <v>639</v>
      </c>
      <c r="C607" s="57"/>
      <c r="D607" s="81"/>
      <c r="E607" s="46"/>
      <c r="F607" s="46"/>
      <c r="G607" s="47"/>
      <c r="H607" s="45"/>
      <c r="I607" s="49"/>
      <c r="J607" s="50"/>
      <c r="K607" s="49"/>
      <c r="L607" s="45"/>
      <c r="M607" s="47">
        <f>SUM(M605:M606)</f>
        <v>12</v>
      </c>
      <c r="N607" s="45"/>
      <c r="O607" s="65">
        <f>SUM(O605:O606)</f>
        <v>28161000</v>
      </c>
      <c r="P607" s="54"/>
      <c r="Q607" s="140"/>
      <c r="R607" s="47"/>
    </row>
    <row r="608" spans="1:18" s="139" customFormat="1" ht="38.25" x14ac:dyDescent="0.25">
      <c r="A608" s="141">
        <v>209</v>
      </c>
      <c r="B608" s="17" t="s">
        <v>640</v>
      </c>
      <c r="C608" s="58">
        <v>26060</v>
      </c>
      <c r="D608" s="79" t="s">
        <v>623</v>
      </c>
      <c r="E608" s="20">
        <v>2.73</v>
      </c>
      <c r="F608" s="20"/>
      <c r="G608" s="19"/>
      <c r="H608" s="21"/>
      <c r="I608" s="22">
        <v>0.5</v>
      </c>
      <c r="J608" s="23">
        <f t="shared" si="30"/>
        <v>1.365</v>
      </c>
      <c r="K608" s="22">
        <v>1</v>
      </c>
      <c r="L608" s="21">
        <f t="shared" si="31"/>
        <v>2.73</v>
      </c>
      <c r="M608" s="19">
        <v>7</v>
      </c>
      <c r="N608" s="21">
        <f t="shared" si="34"/>
        <v>1.365</v>
      </c>
      <c r="O608" s="66">
        <f t="shared" si="35"/>
        <v>14236950</v>
      </c>
      <c r="P608" s="51">
        <v>2022</v>
      </c>
      <c r="Q608" s="129" t="s">
        <v>624</v>
      </c>
      <c r="R608" s="19" t="s">
        <v>641</v>
      </c>
    </row>
    <row r="609" spans="1:18" s="133" customFormat="1" ht="38.25" x14ac:dyDescent="0.25">
      <c r="A609" s="131"/>
      <c r="B609" s="30" t="s">
        <v>640</v>
      </c>
      <c r="C609" s="55">
        <v>26060</v>
      </c>
      <c r="D609" s="80" t="s">
        <v>623</v>
      </c>
      <c r="E609" s="33">
        <v>2.91</v>
      </c>
      <c r="F609" s="33"/>
      <c r="G609" s="32"/>
      <c r="H609" s="34"/>
      <c r="I609" s="35">
        <v>0.5</v>
      </c>
      <c r="J609" s="42">
        <f t="shared" si="30"/>
        <v>1.4550000000000001</v>
      </c>
      <c r="K609" s="35">
        <v>1</v>
      </c>
      <c r="L609" s="34">
        <f t="shared" si="31"/>
        <v>2.91</v>
      </c>
      <c r="M609" s="32">
        <v>5</v>
      </c>
      <c r="N609" s="34">
        <f t="shared" si="34"/>
        <v>1.4550000000000001</v>
      </c>
      <c r="O609" s="63">
        <f t="shared" si="35"/>
        <v>10839750</v>
      </c>
      <c r="P609" s="52">
        <v>2022</v>
      </c>
      <c r="Q609" s="132" t="s">
        <v>624</v>
      </c>
      <c r="R609" s="32" t="s">
        <v>642</v>
      </c>
    </row>
    <row r="610" spans="1:18" s="143" customFormat="1" ht="27" x14ac:dyDescent="0.25">
      <c r="A610" s="142"/>
      <c r="B610" s="43" t="s">
        <v>643</v>
      </c>
      <c r="C610" s="57"/>
      <c r="D610" s="81"/>
      <c r="E610" s="46"/>
      <c r="F610" s="46"/>
      <c r="G610" s="47"/>
      <c r="H610" s="45"/>
      <c r="I610" s="49"/>
      <c r="J610" s="50"/>
      <c r="K610" s="49"/>
      <c r="L610" s="45"/>
      <c r="M610" s="47">
        <f>SUM(M608:M609)</f>
        <v>12</v>
      </c>
      <c r="N610" s="45"/>
      <c r="O610" s="65">
        <f>SUM(O608:O609)</f>
        <v>25076700</v>
      </c>
      <c r="P610" s="54"/>
      <c r="Q610" s="140"/>
      <c r="R610" s="47"/>
    </row>
    <row r="611" spans="1:18" s="139" customFormat="1" ht="25.5" x14ac:dyDescent="0.25">
      <c r="A611" s="141">
        <v>210</v>
      </c>
      <c r="B611" s="17" t="s">
        <v>578</v>
      </c>
      <c r="C611" s="58">
        <v>31798</v>
      </c>
      <c r="D611" s="79" t="s">
        <v>623</v>
      </c>
      <c r="E611" s="20">
        <v>2.5499999999999998</v>
      </c>
      <c r="F611" s="20"/>
      <c r="G611" s="19"/>
      <c r="H611" s="21"/>
      <c r="I611" s="22">
        <v>0.4</v>
      </c>
      <c r="J611" s="23">
        <f t="shared" si="30"/>
        <v>1.02</v>
      </c>
      <c r="K611" s="22">
        <v>1</v>
      </c>
      <c r="L611" s="21">
        <f t="shared" si="31"/>
        <v>2.5499999999999998</v>
      </c>
      <c r="M611" s="19">
        <v>12</v>
      </c>
      <c r="N611" s="21">
        <f t="shared" si="34"/>
        <v>1.5299999999999998</v>
      </c>
      <c r="O611" s="66">
        <f t="shared" si="35"/>
        <v>27356400</v>
      </c>
      <c r="P611" s="51">
        <v>2022</v>
      </c>
      <c r="Q611" s="129" t="s">
        <v>624</v>
      </c>
      <c r="R611" s="19"/>
    </row>
    <row r="612" spans="1:18" s="143" customFormat="1" ht="27" x14ac:dyDescent="0.25">
      <c r="A612" s="142"/>
      <c r="B612" s="43" t="s">
        <v>580</v>
      </c>
      <c r="C612" s="57"/>
      <c r="D612" s="81"/>
      <c r="E612" s="46"/>
      <c r="F612" s="46"/>
      <c r="G612" s="47"/>
      <c r="H612" s="45"/>
      <c r="I612" s="49"/>
      <c r="J612" s="50"/>
      <c r="K612" s="49"/>
      <c r="L612" s="45"/>
      <c r="M612" s="47">
        <f>SUM(M611:M611)</f>
        <v>12</v>
      </c>
      <c r="N612" s="45"/>
      <c r="O612" s="65">
        <f>SUM(O611:O611)</f>
        <v>27356400</v>
      </c>
      <c r="P612" s="54"/>
      <c r="Q612" s="140"/>
      <c r="R612" s="47"/>
    </row>
    <row r="613" spans="1:18" s="139" customFormat="1" ht="38.25" x14ac:dyDescent="0.25">
      <c r="A613" s="141">
        <v>211</v>
      </c>
      <c r="B613" s="17" t="s">
        <v>644</v>
      </c>
      <c r="C613" s="58">
        <v>29739</v>
      </c>
      <c r="D613" s="79" t="s">
        <v>623</v>
      </c>
      <c r="E613" s="20">
        <v>2.73</v>
      </c>
      <c r="F613" s="20"/>
      <c r="G613" s="19"/>
      <c r="H613" s="21"/>
      <c r="I613" s="22">
        <v>0.6</v>
      </c>
      <c r="J613" s="23">
        <f t="shared" si="30"/>
        <v>1.6379999999999999</v>
      </c>
      <c r="K613" s="22">
        <v>1</v>
      </c>
      <c r="L613" s="21">
        <f t="shared" si="31"/>
        <v>2.73</v>
      </c>
      <c r="M613" s="19">
        <v>12</v>
      </c>
      <c r="N613" s="21">
        <f t="shared" si="34"/>
        <v>1.0920000000000001</v>
      </c>
      <c r="O613" s="66">
        <f>+N613*M613*1490000</f>
        <v>19524960</v>
      </c>
      <c r="P613" s="51">
        <v>2022</v>
      </c>
      <c r="Q613" s="129" t="s">
        <v>624</v>
      </c>
      <c r="R613" s="19" t="s">
        <v>798</v>
      </c>
    </row>
    <row r="614" spans="1:18" s="143" customFormat="1" ht="40.5" x14ac:dyDescent="0.25">
      <c r="A614" s="142"/>
      <c r="B614" s="43" t="s">
        <v>646</v>
      </c>
      <c r="C614" s="57"/>
      <c r="D614" s="81"/>
      <c r="E614" s="46"/>
      <c r="F614" s="46"/>
      <c r="G614" s="47"/>
      <c r="H614" s="45"/>
      <c r="I614" s="49"/>
      <c r="J614" s="50"/>
      <c r="K614" s="49"/>
      <c r="L614" s="45"/>
      <c r="M614" s="47">
        <f>SUM(M613:M613)</f>
        <v>12</v>
      </c>
      <c r="N614" s="45"/>
      <c r="O614" s="65">
        <f>SUM(O613:O613)</f>
        <v>19524960</v>
      </c>
      <c r="P614" s="54"/>
      <c r="Q614" s="140"/>
      <c r="R614" s="47"/>
    </row>
    <row r="615" spans="1:18" s="133" customFormat="1" ht="25.5" x14ac:dyDescent="0.25">
      <c r="A615" s="148">
        <v>212</v>
      </c>
      <c r="B615" s="30" t="s">
        <v>647</v>
      </c>
      <c r="C615" s="31">
        <v>32300</v>
      </c>
      <c r="D615" s="34" t="s">
        <v>590</v>
      </c>
      <c r="E615" s="33">
        <v>3</v>
      </c>
      <c r="F615" s="33">
        <v>0.4</v>
      </c>
      <c r="G615" s="32"/>
      <c r="H615" s="34"/>
      <c r="I615" s="35">
        <v>0.4</v>
      </c>
      <c r="J615" s="42">
        <f t="shared" si="30"/>
        <v>1.36</v>
      </c>
      <c r="K615" s="35">
        <v>1</v>
      </c>
      <c r="L615" s="34">
        <f t="shared" si="31"/>
        <v>3.4</v>
      </c>
      <c r="M615" s="32">
        <v>7</v>
      </c>
      <c r="N615" s="34">
        <f t="shared" ref="N615" si="36">+L615-J615</f>
        <v>2.04</v>
      </c>
      <c r="O615" s="63">
        <f t="shared" si="35"/>
        <v>21277200</v>
      </c>
      <c r="P615" s="52">
        <v>2022</v>
      </c>
      <c r="Q615" s="132" t="s">
        <v>66</v>
      </c>
      <c r="R615" s="32" t="s">
        <v>648</v>
      </c>
    </row>
    <row r="616" spans="1:18" s="138" customFormat="1" ht="27" x14ac:dyDescent="0.25">
      <c r="A616" s="149"/>
      <c r="B616" s="43" t="s">
        <v>649</v>
      </c>
      <c r="C616" s="44"/>
      <c r="D616" s="47"/>
      <c r="E616" s="46"/>
      <c r="F616" s="46"/>
      <c r="G616" s="47"/>
      <c r="H616" s="45"/>
      <c r="I616" s="49"/>
      <c r="J616" s="50"/>
      <c r="K616" s="41"/>
      <c r="L616" s="40"/>
      <c r="M616" s="47">
        <f>SUM(M615)</f>
        <v>7</v>
      </c>
      <c r="N616" s="40"/>
      <c r="O616" s="135">
        <f>SUM(O615)</f>
        <v>21277200</v>
      </c>
      <c r="P616" s="136"/>
      <c r="Q616" s="140"/>
      <c r="R616" s="38"/>
    </row>
    <row r="617" spans="1:18" s="133" customFormat="1" ht="38.25" x14ac:dyDescent="0.25">
      <c r="A617" s="131">
        <v>213</v>
      </c>
      <c r="B617" s="30" t="s">
        <v>650</v>
      </c>
      <c r="C617" s="31">
        <v>32397</v>
      </c>
      <c r="D617" s="32" t="s">
        <v>24</v>
      </c>
      <c r="E617" s="33">
        <v>2.46</v>
      </c>
      <c r="F617" s="33"/>
      <c r="G617" s="32"/>
      <c r="H617" s="34"/>
      <c r="I617" s="35">
        <v>0.4</v>
      </c>
      <c r="J617" s="42">
        <f>I617*(E617+F617+H617)</f>
        <v>0.98399999999999999</v>
      </c>
      <c r="K617" s="35">
        <v>1</v>
      </c>
      <c r="L617" s="34">
        <f>K617*(E617+F617+H617)</f>
        <v>2.46</v>
      </c>
      <c r="M617" s="32">
        <v>6</v>
      </c>
      <c r="N617" s="34">
        <f>+L617-J617</f>
        <v>1.476</v>
      </c>
      <c r="O617" s="63">
        <f>+N617*M617*1490000</f>
        <v>13195440</v>
      </c>
      <c r="P617" s="52">
        <v>2022</v>
      </c>
      <c r="Q617" s="132" t="s">
        <v>66</v>
      </c>
      <c r="R617" s="32" t="s">
        <v>765</v>
      </c>
    </row>
    <row r="618" spans="1:18" s="138" customFormat="1" ht="27" x14ac:dyDescent="0.25">
      <c r="A618" s="149"/>
      <c r="B618" s="43" t="s">
        <v>651</v>
      </c>
      <c r="C618" s="44"/>
      <c r="D618" s="47"/>
      <c r="E618" s="46"/>
      <c r="F618" s="46"/>
      <c r="G618" s="47"/>
      <c r="H618" s="45"/>
      <c r="I618" s="49"/>
      <c r="J618" s="50"/>
      <c r="K618" s="41"/>
      <c r="L618" s="40"/>
      <c r="M618" s="47">
        <f>SUM(M617)</f>
        <v>6</v>
      </c>
      <c r="N618" s="40"/>
      <c r="O618" s="135">
        <f>SUM(O617)</f>
        <v>13195440</v>
      </c>
      <c r="P618" s="136"/>
      <c r="Q618" s="140"/>
      <c r="R618" s="38"/>
    </row>
    <row r="619" spans="1:18" s="133" customFormat="1" ht="25.5" x14ac:dyDescent="0.25">
      <c r="A619" s="148">
        <v>214</v>
      </c>
      <c r="B619" s="30" t="s">
        <v>476</v>
      </c>
      <c r="C619" s="31">
        <v>31531</v>
      </c>
      <c r="D619" s="34" t="s">
        <v>102</v>
      </c>
      <c r="E619" s="33">
        <v>3.33</v>
      </c>
      <c r="F619" s="33">
        <v>0.4</v>
      </c>
      <c r="G619" s="32"/>
      <c r="H619" s="34"/>
      <c r="I619" s="35">
        <v>0.4</v>
      </c>
      <c r="J619" s="42">
        <f>I619*(E619+F619+H619)</f>
        <v>1.492</v>
      </c>
      <c r="K619" s="35">
        <v>1</v>
      </c>
      <c r="L619" s="34">
        <f>K619*(E619+F619+H619)</f>
        <v>3.73</v>
      </c>
      <c r="M619" s="32">
        <v>4</v>
      </c>
      <c r="N619" s="34">
        <f>+L619-J619</f>
        <v>2.238</v>
      </c>
      <c r="O619" s="63">
        <f>+N619*M619*1490000</f>
        <v>13338480</v>
      </c>
      <c r="P619" s="52">
        <v>2022</v>
      </c>
      <c r="Q619" s="132" t="s">
        <v>307</v>
      </c>
      <c r="R619" s="32" t="s">
        <v>652</v>
      </c>
    </row>
    <row r="620" spans="1:18" s="138" customFormat="1" ht="27" x14ac:dyDescent="0.25">
      <c r="A620" s="149"/>
      <c r="B620" s="43" t="s">
        <v>478</v>
      </c>
      <c r="C620" s="44"/>
      <c r="D620" s="47"/>
      <c r="E620" s="46"/>
      <c r="F620" s="46"/>
      <c r="G620" s="47"/>
      <c r="H620" s="45"/>
      <c r="I620" s="49"/>
      <c r="J620" s="50"/>
      <c r="K620" s="41"/>
      <c r="L620" s="40"/>
      <c r="M620" s="47">
        <f>SUM(M619)</f>
        <v>4</v>
      </c>
      <c r="N620" s="40"/>
      <c r="O620" s="135">
        <f>SUM(O619)</f>
        <v>13338480</v>
      </c>
      <c r="P620" s="136"/>
      <c r="Q620" s="140"/>
      <c r="R620" s="38"/>
    </row>
    <row r="621" spans="1:18" s="133" customFormat="1" ht="38.25" x14ac:dyDescent="0.25">
      <c r="A621" s="148">
        <v>215</v>
      </c>
      <c r="B621" s="30" t="s">
        <v>653</v>
      </c>
      <c r="C621" s="31">
        <v>33551</v>
      </c>
      <c r="D621" s="52" t="s">
        <v>24</v>
      </c>
      <c r="E621" s="33">
        <v>2.46</v>
      </c>
      <c r="F621" s="33"/>
      <c r="G621" s="32"/>
      <c r="H621" s="34"/>
      <c r="I621" s="35">
        <v>0.4</v>
      </c>
      <c r="J621" s="42">
        <f>I621*(E621+F621+H621)</f>
        <v>0.98399999999999999</v>
      </c>
      <c r="K621" s="35">
        <v>1</v>
      </c>
      <c r="L621" s="34">
        <f>K621*(E621+F621+H621)</f>
        <v>2.46</v>
      </c>
      <c r="M621" s="32">
        <v>2</v>
      </c>
      <c r="N621" s="34">
        <f>+L621-J621</f>
        <v>1.476</v>
      </c>
      <c r="O621" s="63">
        <f>+N621*M621*1490000</f>
        <v>4398480</v>
      </c>
      <c r="P621" s="52">
        <v>2022</v>
      </c>
      <c r="Q621" s="132" t="s">
        <v>773</v>
      </c>
      <c r="R621" s="32" t="s">
        <v>654</v>
      </c>
    </row>
    <row r="622" spans="1:18" s="138" customFormat="1" ht="27" x14ac:dyDescent="0.25">
      <c r="A622" s="149"/>
      <c r="B622" s="43" t="s">
        <v>655</v>
      </c>
      <c r="C622" s="44"/>
      <c r="D622" s="47"/>
      <c r="E622" s="46"/>
      <c r="F622" s="46"/>
      <c r="G622" s="47"/>
      <c r="H622" s="45"/>
      <c r="I622" s="49"/>
      <c r="J622" s="50"/>
      <c r="K622" s="41"/>
      <c r="L622" s="40"/>
      <c r="M622" s="47">
        <f>SUM(M621)</f>
        <v>2</v>
      </c>
      <c r="N622" s="40"/>
      <c r="O622" s="135">
        <f>SUM(O621)</f>
        <v>4398480</v>
      </c>
      <c r="P622" s="136"/>
      <c r="Q622" s="140"/>
      <c r="R622" s="38"/>
    </row>
    <row r="623" spans="1:18" s="133" customFormat="1" ht="25.5" x14ac:dyDescent="0.25">
      <c r="A623" s="148">
        <v>216</v>
      </c>
      <c r="B623" s="30" t="s">
        <v>656</v>
      </c>
      <c r="C623" s="31">
        <v>32505</v>
      </c>
      <c r="D623" s="32" t="s">
        <v>64</v>
      </c>
      <c r="E623" s="33">
        <v>3</v>
      </c>
      <c r="F623" s="33"/>
      <c r="G623" s="32"/>
      <c r="H623" s="34"/>
      <c r="I623" s="35">
        <v>0.5</v>
      </c>
      <c r="J623" s="42">
        <f>I623*(E623+F623+H623)</f>
        <v>1.5</v>
      </c>
      <c r="K623" s="35">
        <v>1</v>
      </c>
      <c r="L623" s="34">
        <f>K623*(E623+F623+H623)</f>
        <v>3</v>
      </c>
      <c r="M623" s="32">
        <v>9</v>
      </c>
      <c r="N623" s="34">
        <f>+L623-J623</f>
        <v>1.5</v>
      </c>
      <c r="O623" s="63">
        <f>+N623*M623*1490000</f>
        <v>20115000</v>
      </c>
      <c r="P623" s="52">
        <v>2022</v>
      </c>
      <c r="Q623" s="132" t="s">
        <v>271</v>
      </c>
      <c r="R623" s="32" t="s">
        <v>657</v>
      </c>
    </row>
    <row r="624" spans="1:18" s="138" customFormat="1" ht="27" x14ac:dyDescent="0.25">
      <c r="A624" s="149"/>
      <c r="B624" s="43" t="s">
        <v>658</v>
      </c>
      <c r="C624" s="44"/>
      <c r="D624" s="47"/>
      <c r="E624" s="46"/>
      <c r="F624" s="46"/>
      <c r="G624" s="47"/>
      <c r="H624" s="45"/>
      <c r="I624" s="49"/>
      <c r="J624" s="50"/>
      <c r="K624" s="41"/>
      <c r="L624" s="40"/>
      <c r="M624" s="47">
        <f>SUM(M623)</f>
        <v>9</v>
      </c>
      <c r="N624" s="40"/>
      <c r="O624" s="135">
        <f>SUM(O623)</f>
        <v>20115000</v>
      </c>
      <c r="P624" s="136"/>
      <c r="Q624" s="140"/>
      <c r="R624" s="38"/>
    </row>
    <row r="625" spans="1:18" s="133" customFormat="1" ht="25.5" x14ac:dyDescent="0.25">
      <c r="A625" s="148">
        <v>217</v>
      </c>
      <c r="B625" s="30" t="s">
        <v>442</v>
      </c>
      <c r="C625" s="31">
        <v>29649</v>
      </c>
      <c r="D625" s="34" t="s">
        <v>102</v>
      </c>
      <c r="E625" s="33">
        <v>3.66</v>
      </c>
      <c r="F625" s="33">
        <v>0.4</v>
      </c>
      <c r="G625" s="32"/>
      <c r="H625" s="34"/>
      <c r="I625" s="35">
        <v>0.4</v>
      </c>
      <c r="J625" s="42">
        <f>I625*(E625+F625+H625)</f>
        <v>1.6240000000000003</v>
      </c>
      <c r="K625" s="35">
        <v>1</v>
      </c>
      <c r="L625" s="34">
        <f>K625*(E625+F625+H625)</f>
        <v>4.0600000000000005</v>
      </c>
      <c r="M625" s="32">
        <v>5</v>
      </c>
      <c r="N625" s="34">
        <f>+L625-J625</f>
        <v>2.4359999999999999</v>
      </c>
      <c r="O625" s="63">
        <f>+N625*M625*1490000</f>
        <v>18148200</v>
      </c>
      <c r="P625" s="52">
        <v>2022</v>
      </c>
      <c r="Q625" s="132" t="s">
        <v>85</v>
      </c>
      <c r="R625" s="32" t="s">
        <v>659</v>
      </c>
    </row>
    <row r="626" spans="1:18" s="138" customFormat="1" ht="27" x14ac:dyDescent="0.25">
      <c r="A626" s="149"/>
      <c r="B626" s="43" t="s">
        <v>445</v>
      </c>
      <c r="C626" s="44"/>
      <c r="D626" s="47"/>
      <c r="E626" s="46"/>
      <c r="F626" s="46"/>
      <c r="G626" s="47"/>
      <c r="H626" s="45"/>
      <c r="I626" s="49"/>
      <c r="J626" s="50"/>
      <c r="K626" s="41"/>
      <c r="L626" s="40"/>
      <c r="M626" s="47">
        <f>SUM(M625)</f>
        <v>5</v>
      </c>
      <c r="N626" s="40"/>
      <c r="O626" s="135">
        <f>SUM(O625)</f>
        <v>18148200</v>
      </c>
      <c r="P626" s="136"/>
      <c r="Q626" s="140"/>
      <c r="R626" s="38"/>
    </row>
    <row r="627" spans="1:18" s="133" customFormat="1" ht="25.5" x14ac:dyDescent="0.25">
      <c r="A627" s="148">
        <v>218</v>
      </c>
      <c r="B627" s="30" t="s">
        <v>660</v>
      </c>
      <c r="C627" s="31">
        <v>32801</v>
      </c>
      <c r="D627" s="32" t="s">
        <v>102</v>
      </c>
      <c r="E627" s="33">
        <v>3</v>
      </c>
      <c r="F627" s="33">
        <v>0.5</v>
      </c>
      <c r="G627" s="32"/>
      <c r="H627" s="34"/>
      <c r="I627" s="35">
        <v>0.5</v>
      </c>
      <c r="J627" s="42">
        <f>I627*(E627+F627+H627)</f>
        <v>1.75</v>
      </c>
      <c r="K627" s="35">
        <v>1</v>
      </c>
      <c r="L627" s="34">
        <f>K627*(E627+F627+H627)</f>
        <v>3.5</v>
      </c>
      <c r="M627" s="32">
        <v>1</v>
      </c>
      <c r="N627" s="34">
        <f>+L627-J627</f>
        <v>1.75</v>
      </c>
      <c r="O627" s="63">
        <f>+N627*M627*1490000</f>
        <v>2607500</v>
      </c>
      <c r="P627" s="52">
        <v>2022</v>
      </c>
      <c r="Q627" s="132" t="s">
        <v>271</v>
      </c>
      <c r="R627" s="32" t="s">
        <v>661</v>
      </c>
    </row>
    <row r="628" spans="1:18" s="138" customFormat="1" ht="27" x14ac:dyDescent="0.25">
      <c r="A628" s="149"/>
      <c r="B628" s="43" t="s">
        <v>662</v>
      </c>
      <c r="C628" s="44"/>
      <c r="D628" s="47"/>
      <c r="E628" s="46"/>
      <c r="F628" s="46"/>
      <c r="G628" s="47"/>
      <c r="H628" s="45"/>
      <c r="I628" s="49"/>
      <c r="J628" s="50"/>
      <c r="K628" s="41"/>
      <c r="L628" s="40"/>
      <c r="M628" s="47">
        <f>SUM(M627)</f>
        <v>1</v>
      </c>
      <c r="N628" s="40"/>
      <c r="O628" s="135">
        <f>SUM(O627)</f>
        <v>2607500</v>
      </c>
      <c r="P628" s="136"/>
      <c r="Q628" s="140"/>
      <c r="R628" s="38"/>
    </row>
    <row r="629" spans="1:18" s="10" customFormat="1" ht="24.75" customHeight="1" x14ac:dyDescent="0.25">
      <c r="A629" s="188" t="s">
        <v>663</v>
      </c>
      <c r="B629" s="189"/>
      <c r="C629" s="82"/>
      <c r="D629" s="82"/>
      <c r="E629" s="82"/>
      <c r="F629" s="82"/>
      <c r="G629" s="82"/>
      <c r="H629" s="82"/>
      <c r="I629" s="82"/>
      <c r="J629" s="150"/>
      <c r="K629" s="82"/>
      <c r="L629" s="151"/>
      <c r="M629" s="82"/>
      <c r="N629" s="82"/>
      <c r="O629" s="152">
        <f>SUM(O628,O626,O624,O622,O620,O618,O616,O614,O612,O610,O607,O604,O601,O598,O595,O592,O589,O586,O583,O580,O577,O574,O571,O569,O566,O562,O559,O556,O552,O549,O546,O543,O541,O538,O536,O533,O530,O527,O524,O521,O518,O515,O513,O509,O507,O503,O500,O497,O495,O492,O490,O488,O485,O482,O479,O477,O474,O472,O469,O467,O465,O461,O458,O454,O451,O449,O447,O445,O443,O440,O438,O434,O430,O428,O426,O424,O422,O419,O416,O413,O409,O406,O403,O400,O398,O396,O392,O388,O384,O382,O379,O374,O370,O368,O366,O364,O362,O358,O355,O352,O348,O345,O342,O340,O337,O332,O328,O325,O322,O319,O317,O314,O312,O310,O307,O305,O301,O297,O293,O290,O286,O282,O279,O277,O275,O273,O270,O267,O265,O262,O258,O255,O253,O251,O249,O246,O243,O240,O237,O234,O231,O226,O223,O220,O218,O216,O214,O212,O210,O206,O203,O200,O198,O195,O192,O190,O187,O185,O181,O178,O174,O171,O169,O167,O164,O161,O157,O154,O151,O147,O144,O142,O138,O134,O129,O127,O125,O123,O121,O119,O115,O112,O110,O107,O104,O100,O97,O95,O92,O88,O85,O82,O79,O75,O72,O68,O65,O61,O58,O55,O51,O48,O46,O42,O40,O37,O34,O31,O27,O24,O22,O19,O16,O13,O11)</f>
        <v>6060093193.6000004</v>
      </c>
      <c r="P629" s="153"/>
      <c r="Q629" s="154"/>
      <c r="R629" s="82"/>
    </row>
    <row r="630" spans="1:18" s="83" customFormat="1" x14ac:dyDescent="0.25">
      <c r="J630" s="155"/>
      <c r="L630" s="156"/>
      <c r="O630" s="121"/>
      <c r="P630" s="157"/>
    </row>
    <row r="631" spans="1:18" s="83" customFormat="1" ht="25.5" customHeight="1" x14ac:dyDescent="0.25">
      <c r="B631" s="174" t="s">
        <v>778</v>
      </c>
      <c r="C631" s="170"/>
      <c r="D631" s="170"/>
      <c r="E631" s="172"/>
      <c r="G631" s="176" t="s">
        <v>779</v>
      </c>
      <c r="H631" s="172"/>
      <c r="I631" s="172"/>
      <c r="J631" s="175"/>
      <c r="K631" s="172"/>
      <c r="L631" s="172"/>
      <c r="M631" s="173"/>
      <c r="N631" s="173"/>
      <c r="O631" s="170" t="s">
        <v>664</v>
      </c>
      <c r="P631" s="171"/>
      <c r="Q631" s="172"/>
      <c r="R631" s="172"/>
    </row>
    <row r="632" spans="1:18" s="83" customFormat="1" x14ac:dyDescent="0.25">
      <c r="J632" s="155"/>
      <c r="L632" s="156"/>
      <c r="O632" s="121"/>
      <c r="P632" s="157"/>
    </row>
    <row r="633" spans="1:18" s="83" customFormat="1" x14ac:dyDescent="0.25">
      <c r="J633" s="155"/>
      <c r="L633" s="156"/>
      <c r="O633" s="121"/>
      <c r="P633" s="157"/>
    </row>
    <row r="634" spans="1:18" s="83" customFormat="1" x14ac:dyDescent="0.25">
      <c r="J634" s="155"/>
      <c r="L634" s="156"/>
      <c r="O634" s="121"/>
      <c r="P634" s="157"/>
    </row>
    <row r="635" spans="1:18" s="83" customFormat="1" x14ac:dyDescent="0.25">
      <c r="A635" s="116"/>
      <c r="B635" s="116"/>
      <c r="C635" s="116"/>
      <c r="D635" s="116"/>
      <c r="E635" s="116"/>
      <c r="F635" s="116"/>
      <c r="G635" s="116"/>
      <c r="H635" s="116"/>
      <c r="I635" s="116"/>
      <c r="J635" s="117"/>
      <c r="K635" s="1"/>
      <c r="L635" s="118"/>
      <c r="M635" s="1"/>
      <c r="N635" s="1"/>
      <c r="O635" s="119"/>
      <c r="P635" s="120"/>
      <c r="Q635" s="116"/>
      <c r="R635" s="1"/>
    </row>
    <row r="637" spans="1:18" s="83" customFormat="1" x14ac:dyDescent="0.25">
      <c r="A637" s="116"/>
      <c r="B637" s="116"/>
      <c r="C637" s="116"/>
      <c r="D637" s="116"/>
      <c r="E637" s="116"/>
      <c r="F637" s="116"/>
      <c r="G637" s="116"/>
      <c r="H637" s="116"/>
      <c r="I637" s="116"/>
      <c r="J637" s="117"/>
      <c r="K637" s="1"/>
      <c r="L637" s="118"/>
      <c r="M637" s="1"/>
      <c r="N637" s="1"/>
      <c r="O637" s="119"/>
      <c r="P637" s="120"/>
      <c r="Q637" s="116"/>
      <c r="R637" s="1"/>
    </row>
    <row r="638" spans="1:18" s="83" customFormat="1" x14ac:dyDescent="0.25">
      <c r="A638" s="116"/>
      <c r="B638" s="116"/>
      <c r="C638" s="116"/>
      <c r="D638" s="116"/>
      <c r="E638" s="116"/>
      <c r="F638" s="116"/>
      <c r="G638" s="116"/>
      <c r="H638" s="116"/>
      <c r="I638" s="116"/>
      <c r="J638" s="117"/>
      <c r="K638" s="1"/>
      <c r="L638" s="118"/>
      <c r="M638" s="1"/>
      <c r="N638" s="1"/>
      <c r="O638" s="119"/>
      <c r="P638" s="120"/>
      <c r="Q638" s="116"/>
      <c r="R638" s="1"/>
    </row>
  </sheetData>
  <autoFilter ref="A9:R629"/>
  <mergeCells count="14">
    <mergeCell ref="G7:H7"/>
    <mergeCell ref="A629:B629"/>
    <mergeCell ref="I7:J7"/>
    <mergeCell ref="K7:L7"/>
    <mergeCell ref="M7:M8"/>
    <mergeCell ref="C7:C8"/>
    <mergeCell ref="D7:D8"/>
    <mergeCell ref="E7:E8"/>
    <mergeCell ref="F7:F8"/>
    <mergeCell ref="Q7:Q8"/>
    <mergeCell ref="R7:R8"/>
    <mergeCell ref="P7:P8"/>
    <mergeCell ref="O7:O8"/>
    <mergeCell ref="N7:N8"/>
  </mergeCells>
  <pageMargins left="0.43307086614173229" right="0" top="0.74803149606299213" bottom="0.55118110236220474" header="0.11811023622047245" footer="0.11811023622047245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1"/>
  <sheetViews>
    <sheetView topLeftCell="J1" zoomScale="120" zoomScaleNormal="120" workbookViewId="0">
      <selection activeCell="U12" sqref="U12"/>
    </sheetView>
  </sheetViews>
  <sheetFormatPr defaultColWidth="9.140625" defaultRowHeight="12.75" x14ac:dyDescent="0.25"/>
  <cols>
    <col min="1" max="1" width="3.7109375" style="116" customWidth="1"/>
    <col min="2" max="2" width="13.42578125" style="116" customWidth="1"/>
    <col min="3" max="3" width="10.140625" style="116" customWidth="1"/>
    <col min="4" max="4" width="10.42578125" style="116" customWidth="1"/>
    <col min="5" max="5" width="5.7109375" style="116" customWidth="1"/>
    <col min="6" max="6" width="5.28515625" style="116" customWidth="1"/>
    <col min="7" max="7" width="5.140625" style="116" customWidth="1"/>
    <col min="8" max="8" width="5.85546875" style="116" customWidth="1"/>
    <col min="9" max="9" width="5.42578125" style="116" customWidth="1"/>
    <col min="10" max="10" width="6.140625" style="117" customWidth="1"/>
    <col min="11" max="11" width="5.5703125" style="1" customWidth="1"/>
    <col min="12" max="12" width="6.42578125" style="118" customWidth="1"/>
    <col min="13" max="13" width="5.7109375" style="1" customWidth="1"/>
    <col min="14" max="14" width="6.7109375" style="1" customWidth="1"/>
    <col min="15" max="15" width="15.7109375" style="119" customWidth="1"/>
    <col min="16" max="16" width="9.7109375" style="120" customWidth="1"/>
    <col min="17" max="17" width="14" style="116" customWidth="1"/>
    <col min="18" max="18" width="26.5703125" style="1" customWidth="1"/>
    <col min="19" max="23" width="9.140625" style="83" customWidth="1"/>
    <col min="24" max="24" width="22.28515625" style="83" customWidth="1"/>
    <col min="25" max="29" width="9.140625" style="83"/>
    <col min="30" max="16384" width="9.140625" style="116"/>
  </cols>
  <sheetData>
    <row r="1" spans="1:29" ht="15" x14ac:dyDescent="0.25">
      <c r="A1" s="163" t="s">
        <v>0</v>
      </c>
      <c r="B1" s="164"/>
      <c r="C1" s="165"/>
      <c r="D1" s="165"/>
      <c r="E1" s="165"/>
      <c r="F1" s="165"/>
      <c r="Q1" s="115"/>
    </row>
    <row r="2" spans="1:29" s="11" customFormat="1" ht="14.25" x14ac:dyDescent="0.25">
      <c r="A2" s="166" t="s">
        <v>1</v>
      </c>
      <c r="B2" s="167"/>
      <c r="C2" s="168"/>
      <c r="D2" s="168"/>
      <c r="E2" s="168"/>
      <c r="F2" s="168"/>
      <c r="J2" s="123"/>
      <c r="K2" s="2"/>
      <c r="L2" s="124"/>
      <c r="M2" s="2"/>
      <c r="N2" s="2"/>
      <c r="O2" s="6"/>
      <c r="P2" s="125"/>
      <c r="Q2" s="122"/>
      <c r="R2" s="2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s="11" customFormat="1" x14ac:dyDescent="0.25">
      <c r="J3" s="123"/>
      <c r="K3" s="2"/>
      <c r="L3" s="124"/>
      <c r="M3" s="2"/>
      <c r="N3" s="2"/>
      <c r="O3" s="6"/>
      <c r="P3" s="125"/>
      <c r="R3" s="2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21.75" customHeight="1" x14ac:dyDescent="0.25">
      <c r="A4" s="4" t="s">
        <v>781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69"/>
      <c r="Q4" s="3"/>
      <c r="R4" s="3"/>
    </row>
    <row r="5" spans="1:29" ht="21.75" customHeight="1" x14ac:dyDescent="0.25">
      <c r="A5" s="5" t="s">
        <v>777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69"/>
      <c r="Q5" s="3"/>
      <c r="R5" s="3"/>
    </row>
    <row r="6" spans="1:29" s="178" customFormat="1" ht="15" x14ac:dyDescent="0.25">
      <c r="J6" s="183"/>
      <c r="L6" s="184"/>
      <c r="O6" s="177"/>
      <c r="P6" s="185"/>
      <c r="R6" s="186" t="s">
        <v>88</v>
      </c>
    </row>
    <row r="7" spans="1:29" s="10" customFormat="1" ht="47.25" customHeight="1" x14ac:dyDescent="0.25">
      <c r="A7" s="179" t="s">
        <v>3</v>
      </c>
      <c r="B7" s="179" t="s">
        <v>4</v>
      </c>
      <c r="C7" s="204" t="s">
        <v>5</v>
      </c>
      <c r="D7" s="204" t="s">
        <v>6</v>
      </c>
      <c r="E7" s="204" t="s">
        <v>7</v>
      </c>
      <c r="F7" s="204" t="s">
        <v>8</v>
      </c>
      <c r="G7" s="208" t="s">
        <v>9</v>
      </c>
      <c r="H7" s="209"/>
      <c r="I7" s="208" t="s">
        <v>10</v>
      </c>
      <c r="J7" s="209"/>
      <c r="K7" s="208" t="s">
        <v>11</v>
      </c>
      <c r="L7" s="209"/>
      <c r="M7" s="204" t="s">
        <v>12</v>
      </c>
      <c r="N7" s="204" t="s">
        <v>13</v>
      </c>
      <c r="O7" s="206" t="s">
        <v>14</v>
      </c>
      <c r="P7" s="202" t="s">
        <v>15</v>
      </c>
      <c r="Q7" s="202" t="s">
        <v>16</v>
      </c>
      <c r="R7" s="204" t="s">
        <v>17</v>
      </c>
    </row>
    <row r="8" spans="1:29" s="83" customFormat="1" ht="24.75" customHeight="1" x14ac:dyDescent="0.25">
      <c r="A8" s="180"/>
      <c r="B8" s="180"/>
      <c r="C8" s="205"/>
      <c r="D8" s="205"/>
      <c r="E8" s="205"/>
      <c r="F8" s="205"/>
      <c r="G8" s="128" t="s">
        <v>18</v>
      </c>
      <c r="H8" s="128" t="s">
        <v>19</v>
      </c>
      <c r="I8" s="24" t="s">
        <v>18</v>
      </c>
      <c r="J8" s="181" t="s">
        <v>20</v>
      </c>
      <c r="K8" s="24" t="s">
        <v>18</v>
      </c>
      <c r="L8" s="182" t="s">
        <v>19</v>
      </c>
      <c r="M8" s="205"/>
      <c r="N8" s="205"/>
      <c r="O8" s="207"/>
      <c r="P8" s="203"/>
      <c r="Q8" s="203"/>
      <c r="R8" s="205"/>
    </row>
    <row r="9" spans="1:29" s="83" customFormat="1" ht="24.75" customHeight="1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27">
        <v>9</v>
      </c>
      <c r="J9" s="127">
        <v>10</v>
      </c>
      <c r="K9" s="127">
        <v>11</v>
      </c>
      <c r="L9" s="127">
        <v>12</v>
      </c>
      <c r="M9" s="14">
        <v>13</v>
      </c>
      <c r="N9" s="14" t="s">
        <v>21</v>
      </c>
      <c r="O9" s="15" t="s">
        <v>22</v>
      </c>
      <c r="P9" s="16">
        <v>16</v>
      </c>
      <c r="Q9" s="14">
        <v>17</v>
      </c>
      <c r="R9" s="14">
        <v>18</v>
      </c>
    </row>
    <row r="10" spans="1:29" s="83" customFormat="1" ht="25.5" x14ac:dyDescent="0.25">
      <c r="A10" s="128">
        <v>1</v>
      </c>
      <c r="B10" s="25" t="s">
        <v>89</v>
      </c>
      <c r="C10" s="26">
        <v>24289</v>
      </c>
      <c r="D10" s="24" t="s">
        <v>90</v>
      </c>
      <c r="E10" s="27">
        <v>6.1</v>
      </c>
      <c r="F10" s="27">
        <v>0.8</v>
      </c>
      <c r="G10" s="24"/>
      <c r="H10" s="28"/>
      <c r="I10" s="29">
        <v>0.4</v>
      </c>
      <c r="J10" s="130">
        <f t="shared" ref="J10" si="0">I10*(E10+F10+H10)</f>
        <v>2.76</v>
      </c>
      <c r="K10" s="29">
        <v>1</v>
      </c>
      <c r="L10" s="28">
        <f>K10*(E10+F10+H10)</f>
        <v>6.8999999999999995</v>
      </c>
      <c r="M10" s="24">
        <v>6</v>
      </c>
      <c r="N10" s="28">
        <f>+L10-J10</f>
        <v>4.1399999999999997</v>
      </c>
      <c r="O10" s="64">
        <f>+M10*N10*1490000</f>
        <v>37011599.999999993</v>
      </c>
      <c r="P10" s="53">
        <v>2023</v>
      </c>
      <c r="Q10" s="67" t="s">
        <v>91</v>
      </c>
      <c r="R10" s="24" t="s">
        <v>39</v>
      </c>
    </row>
    <row r="11" spans="1:29" s="138" customFormat="1" ht="27" x14ac:dyDescent="0.25">
      <c r="A11" s="134"/>
      <c r="B11" s="36" t="s">
        <v>94</v>
      </c>
      <c r="C11" s="37"/>
      <c r="D11" s="38"/>
      <c r="E11" s="39"/>
      <c r="F11" s="39"/>
      <c r="G11" s="38"/>
      <c r="H11" s="40"/>
      <c r="I11" s="41"/>
      <c r="J11" s="71"/>
      <c r="K11" s="41"/>
      <c r="L11" s="40"/>
      <c r="M11" s="38">
        <f>SUM(M10:M10)</f>
        <v>6</v>
      </c>
      <c r="N11" s="40"/>
      <c r="O11" s="135">
        <f>SUM(O10:O10)</f>
        <v>37011599.999999993</v>
      </c>
      <c r="P11" s="136"/>
      <c r="Q11" s="137"/>
      <c r="R11" s="38"/>
    </row>
    <row r="12" spans="1:29" s="83" customFormat="1" ht="25.5" x14ac:dyDescent="0.25">
      <c r="A12" s="128">
        <v>2</v>
      </c>
      <c r="B12" s="25" t="s">
        <v>95</v>
      </c>
      <c r="C12" s="26">
        <v>24390</v>
      </c>
      <c r="D12" s="24" t="s">
        <v>90</v>
      </c>
      <c r="E12" s="27">
        <v>5.76</v>
      </c>
      <c r="F12" s="27">
        <v>0.6</v>
      </c>
      <c r="G12" s="24"/>
      <c r="H12" s="28"/>
      <c r="I12" s="29">
        <v>0.4</v>
      </c>
      <c r="J12" s="130">
        <f t="shared" ref="J12" si="1">I12*(E12+F12+H12)</f>
        <v>2.544</v>
      </c>
      <c r="K12" s="29">
        <v>1</v>
      </c>
      <c r="L12" s="28">
        <f t="shared" ref="L12" si="2">K12*(E12+F12+H12)</f>
        <v>6.3599999999999994</v>
      </c>
      <c r="M12" s="24">
        <v>6</v>
      </c>
      <c r="N12" s="28">
        <f t="shared" ref="N12" si="3">+L12-J12</f>
        <v>3.8159999999999994</v>
      </c>
      <c r="O12" s="64">
        <f>+M12*N12*1490000</f>
        <v>34115039.999999993</v>
      </c>
      <c r="P12" s="53">
        <v>2023</v>
      </c>
      <c r="Q12" s="67" t="s">
        <v>91</v>
      </c>
      <c r="R12" s="24" t="s">
        <v>39</v>
      </c>
    </row>
    <row r="13" spans="1:29" s="138" customFormat="1" ht="27" x14ac:dyDescent="0.25">
      <c r="A13" s="134"/>
      <c r="B13" s="36" t="s">
        <v>96</v>
      </c>
      <c r="C13" s="37"/>
      <c r="D13" s="38"/>
      <c r="E13" s="39"/>
      <c r="F13" s="39"/>
      <c r="G13" s="38"/>
      <c r="H13" s="40"/>
      <c r="I13" s="41"/>
      <c r="J13" s="71"/>
      <c r="K13" s="41"/>
      <c r="L13" s="40"/>
      <c r="M13" s="38">
        <f>SUM(M12:M12)</f>
        <v>6</v>
      </c>
      <c r="N13" s="38"/>
      <c r="O13" s="135">
        <f>SUM(O12:O12)</f>
        <v>34115039.999999993</v>
      </c>
      <c r="P13" s="136"/>
      <c r="Q13" s="137"/>
      <c r="R13" s="38"/>
    </row>
    <row r="14" spans="1:29" s="83" customFormat="1" ht="25.5" x14ac:dyDescent="0.25">
      <c r="A14" s="128">
        <v>3</v>
      </c>
      <c r="B14" s="25" t="s">
        <v>97</v>
      </c>
      <c r="C14" s="26">
        <v>27172</v>
      </c>
      <c r="D14" s="28" t="s">
        <v>90</v>
      </c>
      <c r="E14" s="27">
        <f>4.74+0.34</f>
        <v>5.08</v>
      </c>
      <c r="F14" s="27">
        <v>0.6</v>
      </c>
      <c r="G14" s="24"/>
      <c r="H14" s="28"/>
      <c r="I14" s="29">
        <v>0.6</v>
      </c>
      <c r="J14" s="130">
        <f t="shared" ref="J14:J61" si="4">I14*(E14+F14+H14)</f>
        <v>3.4079999999999999</v>
      </c>
      <c r="K14" s="29">
        <v>1</v>
      </c>
      <c r="L14" s="28">
        <f t="shared" ref="L14:L61" si="5">K14*(E14+F14+H14)</f>
        <v>5.68</v>
      </c>
      <c r="M14" s="24">
        <v>6</v>
      </c>
      <c r="N14" s="28">
        <f>+L14-J14</f>
        <v>2.2719999999999998</v>
      </c>
      <c r="O14" s="64">
        <f>+M14*N14*1490000</f>
        <v>20311679.999999996</v>
      </c>
      <c r="P14" s="53">
        <v>2023</v>
      </c>
      <c r="Q14" s="67" t="s">
        <v>91</v>
      </c>
      <c r="R14" s="24" t="s">
        <v>39</v>
      </c>
    </row>
    <row r="15" spans="1:29" s="138" customFormat="1" ht="27" x14ac:dyDescent="0.25">
      <c r="A15" s="134"/>
      <c r="B15" s="36" t="s">
        <v>100</v>
      </c>
      <c r="C15" s="37"/>
      <c r="D15" s="40"/>
      <c r="E15" s="39"/>
      <c r="F15" s="39"/>
      <c r="G15" s="38"/>
      <c r="H15" s="40"/>
      <c r="I15" s="41"/>
      <c r="J15" s="71"/>
      <c r="K15" s="41"/>
      <c r="L15" s="40"/>
      <c r="M15" s="38">
        <f>SUM(M14:M14)</f>
        <v>6</v>
      </c>
      <c r="N15" s="40"/>
      <c r="O15" s="135">
        <f>SUM(O14:O14)</f>
        <v>20311679.999999996</v>
      </c>
      <c r="P15" s="136"/>
      <c r="Q15" s="137"/>
      <c r="R15" s="38"/>
    </row>
    <row r="16" spans="1:29" s="83" customFormat="1" ht="25.5" x14ac:dyDescent="0.25">
      <c r="A16" s="128">
        <v>4</v>
      </c>
      <c r="B16" s="25" t="s">
        <v>101</v>
      </c>
      <c r="C16" s="26">
        <v>25942</v>
      </c>
      <c r="D16" s="28" t="s">
        <v>102</v>
      </c>
      <c r="E16" s="27">
        <v>4.32</v>
      </c>
      <c r="F16" s="27">
        <v>0.5</v>
      </c>
      <c r="G16" s="24"/>
      <c r="H16" s="28"/>
      <c r="I16" s="29">
        <v>0.4</v>
      </c>
      <c r="J16" s="130">
        <f t="shared" si="4"/>
        <v>1.9280000000000002</v>
      </c>
      <c r="K16" s="29">
        <v>1</v>
      </c>
      <c r="L16" s="28">
        <f>K16*(E16+F16+H16)</f>
        <v>4.82</v>
      </c>
      <c r="M16" s="24">
        <v>6</v>
      </c>
      <c r="N16" s="28">
        <f>+L16-J16</f>
        <v>2.8920000000000003</v>
      </c>
      <c r="O16" s="64">
        <f>+M16*N16*1490000</f>
        <v>25854480.000000007</v>
      </c>
      <c r="P16" s="53">
        <v>2023</v>
      </c>
      <c r="Q16" s="67" t="s">
        <v>104</v>
      </c>
      <c r="R16" s="24" t="s">
        <v>39</v>
      </c>
    </row>
    <row r="17" spans="1:18" s="138" customFormat="1" ht="27" x14ac:dyDescent="0.25">
      <c r="A17" s="134"/>
      <c r="B17" s="36" t="s">
        <v>106</v>
      </c>
      <c r="C17" s="37"/>
      <c r="D17" s="40"/>
      <c r="E17" s="39"/>
      <c r="F17" s="39"/>
      <c r="G17" s="38"/>
      <c r="H17" s="40"/>
      <c r="I17" s="41"/>
      <c r="J17" s="71"/>
      <c r="K17" s="41"/>
      <c r="L17" s="40"/>
      <c r="M17" s="38">
        <f>SUM(M16:M16)</f>
        <v>6</v>
      </c>
      <c r="N17" s="40"/>
      <c r="O17" s="135">
        <f>SUM(O16:O16)</f>
        <v>25854480.000000007</v>
      </c>
      <c r="P17" s="136"/>
      <c r="Q17" s="137"/>
      <c r="R17" s="38"/>
    </row>
    <row r="18" spans="1:18" s="83" customFormat="1" ht="25.5" x14ac:dyDescent="0.25">
      <c r="A18" s="128">
        <v>5</v>
      </c>
      <c r="B18" s="25" t="s">
        <v>107</v>
      </c>
      <c r="C18" s="26">
        <v>24576</v>
      </c>
      <c r="D18" s="28" t="s">
        <v>102</v>
      </c>
      <c r="E18" s="27">
        <v>4.9800000000000004</v>
      </c>
      <c r="F18" s="27"/>
      <c r="G18" s="29">
        <v>0.05</v>
      </c>
      <c r="H18" s="28">
        <f>G18*E18</f>
        <v>0.24900000000000003</v>
      </c>
      <c r="I18" s="29">
        <v>0.4</v>
      </c>
      <c r="J18" s="130">
        <f>I18*(E18+F18+H18)</f>
        <v>2.0916000000000001</v>
      </c>
      <c r="K18" s="29">
        <v>1</v>
      </c>
      <c r="L18" s="28">
        <f>K18*(E18+F18+H18)</f>
        <v>5.2290000000000001</v>
      </c>
      <c r="M18" s="24">
        <v>6</v>
      </c>
      <c r="N18" s="28">
        <f>+L18-J18</f>
        <v>3.1374</v>
      </c>
      <c r="O18" s="64">
        <f>+M18*N18*1490000</f>
        <v>28048356</v>
      </c>
      <c r="P18" s="53">
        <v>2023</v>
      </c>
      <c r="Q18" s="67" t="s">
        <v>104</v>
      </c>
      <c r="R18" s="24" t="s">
        <v>39</v>
      </c>
    </row>
    <row r="19" spans="1:18" s="138" customFormat="1" ht="27" x14ac:dyDescent="0.25">
      <c r="A19" s="134"/>
      <c r="B19" s="36" t="s">
        <v>109</v>
      </c>
      <c r="C19" s="37"/>
      <c r="D19" s="40"/>
      <c r="E19" s="39"/>
      <c r="F19" s="39"/>
      <c r="G19" s="41"/>
      <c r="H19" s="40"/>
      <c r="I19" s="41"/>
      <c r="J19" s="71"/>
      <c r="K19" s="41"/>
      <c r="L19" s="40"/>
      <c r="M19" s="38">
        <f>SUM(M18:M18)</f>
        <v>6</v>
      </c>
      <c r="N19" s="40"/>
      <c r="O19" s="135">
        <f>SUM(O18:O18)</f>
        <v>28048356</v>
      </c>
      <c r="P19" s="136"/>
      <c r="Q19" s="137"/>
      <c r="R19" s="38"/>
    </row>
    <row r="20" spans="1:18" s="83" customFormat="1" ht="25.5" x14ac:dyDescent="0.25">
      <c r="A20" s="128">
        <v>6</v>
      </c>
      <c r="B20" s="25" t="s">
        <v>110</v>
      </c>
      <c r="C20" s="26">
        <v>25578</v>
      </c>
      <c r="D20" s="28" t="s">
        <v>102</v>
      </c>
      <c r="E20" s="27">
        <v>4.6500000000000004</v>
      </c>
      <c r="F20" s="27">
        <v>0.4</v>
      </c>
      <c r="G20" s="24"/>
      <c r="H20" s="28"/>
      <c r="I20" s="29">
        <v>0.4</v>
      </c>
      <c r="J20" s="130">
        <f>I20*(E20+F20+H20)</f>
        <v>2.0200000000000005</v>
      </c>
      <c r="K20" s="29">
        <v>1</v>
      </c>
      <c r="L20" s="28">
        <f>K20*(E20+F20+H20)</f>
        <v>5.0500000000000007</v>
      </c>
      <c r="M20" s="24">
        <v>6</v>
      </c>
      <c r="N20" s="28">
        <f>+L20-J20</f>
        <v>3.0300000000000002</v>
      </c>
      <c r="O20" s="64">
        <f>+M20*N20*1490000</f>
        <v>27088200</v>
      </c>
      <c r="P20" s="53">
        <v>2023</v>
      </c>
      <c r="Q20" s="67" t="s">
        <v>104</v>
      </c>
      <c r="R20" s="24" t="s">
        <v>39</v>
      </c>
    </row>
    <row r="21" spans="1:18" s="138" customFormat="1" ht="27" x14ac:dyDescent="0.25">
      <c r="A21" s="38"/>
      <c r="B21" s="43" t="s">
        <v>113</v>
      </c>
      <c r="C21" s="44"/>
      <c r="D21" s="45"/>
      <c r="E21" s="46"/>
      <c r="F21" s="46"/>
      <c r="G21" s="47"/>
      <c r="H21" s="48"/>
      <c r="I21" s="49"/>
      <c r="J21" s="50"/>
      <c r="K21" s="41"/>
      <c r="L21" s="40"/>
      <c r="M21" s="38">
        <f>SUM(M20:M20)</f>
        <v>6</v>
      </c>
      <c r="N21" s="38"/>
      <c r="O21" s="135">
        <f>SUM(O20:O20)</f>
        <v>27088200</v>
      </c>
      <c r="P21" s="136"/>
      <c r="Q21" s="47"/>
      <c r="R21" s="38"/>
    </row>
    <row r="22" spans="1:18" s="83" customFormat="1" ht="25.5" x14ac:dyDescent="0.25">
      <c r="A22" s="128">
        <v>7</v>
      </c>
      <c r="B22" s="25" t="s">
        <v>114</v>
      </c>
      <c r="C22" s="26">
        <v>29491</v>
      </c>
      <c r="D22" s="28" t="s">
        <v>102</v>
      </c>
      <c r="E22" s="27">
        <f>3.33+0.33</f>
        <v>3.66</v>
      </c>
      <c r="F22" s="27"/>
      <c r="G22" s="24"/>
      <c r="H22" s="28"/>
      <c r="I22" s="29">
        <v>0.4</v>
      </c>
      <c r="J22" s="130">
        <f>I22*(E22+F22+H22)</f>
        <v>1.4640000000000002</v>
      </c>
      <c r="K22" s="29">
        <v>1</v>
      </c>
      <c r="L22" s="28">
        <f>K22*(E22+F22+H22)</f>
        <v>3.66</v>
      </c>
      <c r="M22" s="24">
        <v>6</v>
      </c>
      <c r="N22" s="28">
        <f>+L22-J22</f>
        <v>2.1959999999999997</v>
      </c>
      <c r="O22" s="64">
        <f>+M22*N22*1490000</f>
        <v>19632239.999999996</v>
      </c>
      <c r="P22" s="53">
        <v>2023</v>
      </c>
      <c r="Q22" s="67" t="s">
        <v>104</v>
      </c>
      <c r="R22" s="24" t="s">
        <v>39</v>
      </c>
    </row>
    <row r="23" spans="1:18" s="138" customFormat="1" ht="27" x14ac:dyDescent="0.25">
      <c r="A23" s="38"/>
      <c r="B23" s="43" t="s">
        <v>115</v>
      </c>
      <c r="C23" s="44"/>
      <c r="D23" s="45"/>
      <c r="E23" s="46"/>
      <c r="F23" s="46"/>
      <c r="G23" s="47"/>
      <c r="H23" s="48"/>
      <c r="I23" s="49"/>
      <c r="J23" s="50"/>
      <c r="K23" s="41"/>
      <c r="L23" s="40"/>
      <c r="M23" s="47">
        <f>SUM(M22:M22)</f>
        <v>6</v>
      </c>
      <c r="N23" s="40"/>
      <c r="O23" s="135">
        <f>SUM(O22:O22)</f>
        <v>19632239.999999996</v>
      </c>
      <c r="P23" s="136"/>
      <c r="Q23" s="47"/>
      <c r="R23" s="38"/>
    </row>
    <row r="24" spans="1:18" s="83" customFormat="1" ht="25.5" x14ac:dyDescent="0.25">
      <c r="A24" s="128">
        <v>8</v>
      </c>
      <c r="B24" s="25" t="s">
        <v>116</v>
      </c>
      <c r="C24" s="26">
        <v>29994</v>
      </c>
      <c r="D24" s="53" t="s">
        <v>24</v>
      </c>
      <c r="E24" s="27">
        <v>3.34</v>
      </c>
      <c r="F24" s="27">
        <v>0.4</v>
      </c>
      <c r="G24" s="24"/>
      <c r="H24" s="28"/>
      <c r="I24" s="29">
        <v>0.4</v>
      </c>
      <c r="J24" s="130">
        <f>I24*(E24+F24+H24)</f>
        <v>1.496</v>
      </c>
      <c r="K24" s="29">
        <v>1</v>
      </c>
      <c r="L24" s="28">
        <f>K24*(E24+F24+H24)</f>
        <v>3.7399999999999998</v>
      </c>
      <c r="M24" s="24">
        <v>6</v>
      </c>
      <c r="N24" s="28">
        <f>+L24-J24</f>
        <v>2.2439999999999998</v>
      </c>
      <c r="O24" s="64">
        <f>+M24*N24*1490000</f>
        <v>20061359.999999996</v>
      </c>
      <c r="P24" s="53">
        <v>2023</v>
      </c>
      <c r="Q24" s="67" t="s">
        <v>104</v>
      </c>
      <c r="R24" s="24" t="s">
        <v>39</v>
      </c>
    </row>
    <row r="25" spans="1:18" s="138" customFormat="1" ht="27" x14ac:dyDescent="0.25">
      <c r="A25" s="38"/>
      <c r="B25" s="43" t="s">
        <v>120</v>
      </c>
      <c r="C25" s="44"/>
      <c r="D25" s="54"/>
      <c r="E25" s="46"/>
      <c r="F25" s="46"/>
      <c r="G25" s="47"/>
      <c r="H25" s="48"/>
      <c r="I25" s="49"/>
      <c r="J25" s="50"/>
      <c r="K25" s="41"/>
      <c r="L25" s="40"/>
      <c r="M25" s="47">
        <f>SUM(M24:M24)</f>
        <v>6</v>
      </c>
      <c r="N25" s="40"/>
      <c r="O25" s="135">
        <f>SUM(O24:O24)</f>
        <v>20061359.999999996</v>
      </c>
      <c r="P25" s="136"/>
      <c r="Q25" s="47"/>
      <c r="R25" s="38"/>
    </row>
    <row r="26" spans="1:18" s="83" customFormat="1" ht="25.5" x14ac:dyDescent="0.25">
      <c r="A26" s="128">
        <v>9</v>
      </c>
      <c r="B26" s="25" t="s">
        <v>121</v>
      </c>
      <c r="C26" s="26">
        <v>31538</v>
      </c>
      <c r="D26" s="53" t="s">
        <v>24</v>
      </c>
      <c r="E26" s="27">
        <v>3.34</v>
      </c>
      <c r="F26" s="27"/>
      <c r="G26" s="24"/>
      <c r="H26" s="28"/>
      <c r="I26" s="29">
        <v>0.4</v>
      </c>
      <c r="J26" s="130">
        <f>I26*(E26+F26+H26)</f>
        <v>1.3360000000000001</v>
      </c>
      <c r="K26" s="29">
        <v>1</v>
      </c>
      <c r="L26" s="28">
        <f>K26*(E26+F26+H26)</f>
        <v>3.34</v>
      </c>
      <c r="M26" s="24">
        <v>6</v>
      </c>
      <c r="N26" s="28">
        <f>+L26-J26</f>
        <v>2.0039999999999996</v>
      </c>
      <c r="O26" s="64">
        <f>+M26*N26*1490000</f>
        <v>17915759.999999996</v>
      </c>
      <c r="P26" s="53">
        <v>2023</v>
      </c>
      <c r="Q26" s="67" t="s">
        <v>768</v>
      </c>
      <c r="R26" s="24" t="s">
        <v>39</v>
      </c>
    </row>
    <row r="27" spans="1:18" s="138" customFormat="1" ht="27" x14ac:dyDescent="0.25">
      <c r="A27" s="38"/>
      <c r="B27" s="43" t="s">
        <v>123</v>
      </c>
      <c r="C27" s="44"/>
      <c r="D27" s="54"/>
      <c r="E27" s="46"/>
      <c r="F27" s="46"/>
      <c r="G27" s="47"/>
      <c r="H27" s="48"/>
      <c r="I27" s="49"/>
      <c r="J27" s="50"/>
      <c r="K27" s="41"/>
      <c r="L27" s="40"/>
      <c r="M27" s="47">
        <f>SUM(M26:M26)</f>
        <v>6</v>
      </c>
      <c r="N27" s="40"/>
      <c r="O27" s="135">
        <f>SUM(O26:O26)</f>
        <v>17915759.999999996</v>
      </c>
      <c r="P27" s="136"/>
      <c r="Q27" s="47"/>
      <c r="R27" s="38"/>
    </row>
    <row r="28" spans="1:18" s="83" customFormat="1" ht="25.5" x14ac:dyDescent="0.25">
      <c r="A28" s="128">
        <v>10</v>
      </c>
      <c r="B28" s="25" t="s">
        <v>37</v>
      </c>
      <c r="C28" s="26">
        <v>33490</v>
      </c>
      <c r="D28" s="24" t="s">
        <v>24</v>
      </c>
      <c r="E28" s="27">
        <v>2.72</v>
      </c>
      <c r="F28" s="27"/>
      <c r="G28" s="24"/>
      <c r="H28" s="28"/>
      <c r="I28" s="29">
        <v>0.4</v>
      </c>
      <c r="J28" s="130">
        <f>I28*(E28+F28+H28)</f>
        <v>1.0880000000000001</v>
      </c>
      <c r="K28" s="29">
        <v>1</v>
      </c>
      <c r="L28" s="28">
        <f>K28*(E28+F28+H28)</f>
        <v>2.72</v>
      </c>
      <c r="M28" s="24">
        <v>6</v>
      </c>
      <c r="N28" s="28">
        <f>+L28-J28</f>
        <v>1.6320000000000001</v>
      </c>
      <c r="O28" s="64">
        <f>+M28*N28*1490000</f>
        <v>14590080.000000002</v>
      </c>
      <c r="P28" s="53">
        <v>2023</v>
      </c>
      <c r="Q28" s="19" t="s">
        <v>104</v>
      </c>
      <c r="R28" s="24" t="s">
        <v>39</v>
      </c>
    </row>
    <row r="29" spans="1:18" s="138" customFormat="1" ht="27" x14ac:dyDescent="0.25">
      <c r="A29" s="38"/>
      <c r="B29" s="43" t="s">
        <v>40</v>
      </c>
      <c r="C29" s="44"/>
      <c r="D29" s="47"/>
      <c r="E29" s="46"/>
      <c r="F29" s="46"/>
      <c r="G29" s="47"/>
      <c r="H29" s="48"/>
      <c r="I29" s="49"/>
      <c r="J29" s="50"/>
      <c r="K29" s="41"/>
      <c r="L29" s="40"/>
      <c r="M29" s="47">
        <f>SUM(M28:M28)</f>
        <v>6</v>
      </c>
      <c r="N29" s="40"/>
      <c r="O29" s="135">
        <f>SUM(O28:O28)</f>
        <v>14590080.000000002</v>
      </c>
      <c r="P29" s="136"/>
      <c r="Q29" s="47"/>
      <c r="R29" s="38"/>
    </row>
    <row r="30" spans="1:18" s="83" customFormat="1" ht="25.5" x14ac:dyDescent="0.25">
      <c r="A30" s="128">
        <v>11</v>
      </c>
      <c r="B30" s="25" t="s">
        <v>124</v>
      </c>
      <c r="C30" s="26">
        <v>28924</v>
      </c>
      <c r="D30" s="53" t="s">
        <v>24</v>
      </c>
      <c r="E30" s="27">
        <v>3.34</v>
      </c>
      <c r="F30" s="27"/>
      <c r="G30" s="24"/>
      <c r="H30" s="28"/>
      <c r="I30" s="29">
        <v>0.4</v>
      </c>
      <c r="J30" s="130">
        <f>I30*(E30+F30+H30)</f>
        <v>1.3360000000000001</v>
      </c>
      <c r="K30" s="29">
        <v>1</v>
      </c>
      <c r="L30" s="28">
        <f>K30*(E30+F30+H30)</f>
        <v>3.34</v>
      </c>
      <c r="M30" s="24">
        <v>6</v>
      </c>
      <c r="N30" s="28">
        <f>+L30-J30</f>
        <v>2.0039999999999996</v>
      </c>
      <c r="O30" s="64">
        <f>+M30*N30*1490000</f>
        <v>17915759.999999996</v>
      </c>
      <c r="P30" s="53">
        <v>2023</v>
      </c>
      <c r="Q30" s="67" t="s">
        <v>104</v>
      </c>
      <c r="R30" s="24" t="s">
        <v>39</v>
      </c>
    </row>
    <row r="31" spans="1:18" s="138" customFormat="1" ht="27" x14ac:dyDescent="0.25">
      <c r="A31" s="38"/>
      <c r="B31" s="43" t="s">
        <v>125</v>
      </c>
      <c r="C31" s="44"/>
      <c r="D31" s="54"/>
      <c r="E31" s="46"/>
      <c r="F31" s="46"/>
      <c r="G31" s="47"/>
      <c r="H31" s="48"/>
      <c r="I31" s="49"/>
      <c r="J31" s="50"/>
      <c r="K31" s="41"/>
      <c r="L31" s="40"/>
      <c r="M31" s="47">
        <f>SUM(M30:M30)</f>
        <v>6</v>
      </c>
      <c r="N31" s="40"/>
      <c r="O31" s="135">
        <f>SUM(O30:O30)</f>
        <v>17915759.999999996</v>
      </c>
      <c r="P31" s="136"/>
      <c r="Q31" s="47"/>
      <c r="R31" s="38"/>
    </row>
    <row r="32" spans="1:18" s="83" customFormat="1" ht="25.5" x14ac:dyDescent="0.25">
      <c r="A32" s="128">
        <v>12</v>
      </c>
      <c r="B32" s="25" t="s">
        <v>126</v>
      </c>
      <c r="C32" s="56">
        <v>25024</v>
      </c>
      <c r="D32" s="24" t="s">
        <v>24</v>
      </c>
      <c r="E32" s="27">
        <v>2.46</v>
      </c>
      <c r="F32" s="27"/>
      <c r="G32" s="24"/>
      <c r="H32" s="28"/>
      <c r="I32" s="29">
        <v>0.4</v>
      </c>
      <c r="J32" s="130">
        <f>I32*(E32+F32+H32)</f>
        <v>0.98399999999999999</v>
      </c>
      <c r="K32" s="29">
        <v>1</v>
      </c>
      <c r="L32" s="28">
        <f>K32*(E32+F32+H32)</f>
        <v>2.46</v>
      </c>
      <c r="M32" s="24">
        <v>6</v>
      </c>
      <c r="N32" s="28">
        <f>+L32-J32</f>
        <v>1.476</v>
      </c>
      <c r="O32" s="64">
        <f>+M32*N32*1490000</f>
        <v>13195440</v>
      </c>
      <c r="P32" s="53">
        <v>2023</v>
      </c>
      <c r="Q32" s="67" t="s">
        <v>104</v>
      </c>
      <c r="R32" s="24" t="s">
        <v>39</v>
      </c>
    </row>
    <row r="33" spans="1:18" s="138" customFormat="1" ht="27" x14ac:dyDescent="0.25">
      <c r="A33" s="38"/>
      <c r="B33" s="43" t="s">
        <v>127</v>
      </c>
      <c r="C33" s="57"/>
      <c r="D33" s="47"/>
      <c r="E33" s="46"/>
      <c r="F33" s="46"/>
      <c r="G33" s="47"/>
      <c r="H33" s="48"/>
      <c r="I33" s="49"/>
      <c r="J33" s="50"/>
      <c r="K33" s="41"/>
      <c r="L33" s="40"/>
      <c r="M33" s="47">
        <f>SUM(M32:M32)</f>
        <v>6</v>
      </c>
      <c r="N33" s="40"/>
      <c r="O33" s="135">
        <f>SUM(O32:O32)</f>
        <v>13195440</v>
      </c>
      <c r="P33" s="136"/>
      <c r="Q33" s="47"/>
      <c r="R33" s="38"/>
    </row>
    <row r="34" spans="1:18" s="83" customFormat="1" ht="25.5" x14ac:dyDescent="0.25">
      <c r="A34" s="128">
        <v>13</v>
      </c>
      <c r="B34" s="25" t="s">
        <v>128</v>
      </c>
      <c r="C34" s="26">
        <v>31725</v>
      </c>
      <c r="D34" s="53" t="s">
        <v>24</v>
      </c>
      <c r="E34" s="27">
        <v>3.34</v>
      </c>
      <c r="F34" s="27"/>
      <c r="G34" s="24"/>
      <c r="H34" s="28"/>
      <c r="I34" s="29">
        <v>0.4</v>
      </c>
      <c r="J34" s="130">
        <f t="shared" si="4"/>
        <v>1.3360000000000001</v>
      </c>
      <c r="K34" s="29">
        <v>1</v>
      </c>
      <c r="L34" s="28">
        <f t="shared" si="5"/>
        <v>3.34</v>
      </c>
      <c r="M34" s="24">
        <v>6</v>
      </c>
      <c r="N34" s="28">
        <f t="shared" ref="N34:N61" si="6">+L34-J34</f>
        <v>2.0039999999999996</v>
      </c>
      <c r="O34" s="64">
        <f>+M34*N34*1490000</f>
        <v>17915759.999999996</v>
      </c>
      <c r="P34" s="53">
        <v>2023</v>
      </c>
      <c r="Q34" s="67" t="s">
        <v>104</v>
      </c>
      <c r="R34" s="24" t="s">
        <v>39</v>
      </c>
    </row>
    <row r="35" spans="1:18" s="138" customFormat="1" ht="27" x14ac:dyDescent="0.25">
      <c r="A35" s="38"/>
      <c r="B35" s="43" t="s">
        <v>130</v>
      </c>
      <c r="C35" s="44"/>
      <c r="D35" s="54"/>
      <c r="E35" s="46"/>
      <c r="F35" s="46"/>
      <c r="G35" s="47"/>
      <c r="H35" s="48"/>
      <c r="I35" s="49"/>
      <c r="J35" s="50"/>
      <c r="K35" s="41"/>
      <c r="L35" s="40"/>
      <c r="M35" s="47">
        <f>SUM(M34:M34)</f>
        <v>6</v>
      </c>
      <c r="N35" s="40"/>
      <c r="O35" s="135">
        <f>SUM(O34:O34)</f>
        <v>17915759.999999996</v>
      </c>
      <c r="P35" s="136"/>
      <c r="Q35" s="47"/>
      <c r="R35" s="38"/>
    </row>
    <row r="36" spans="1:18" s="83" customFormat="1" ht="25.5" x14ac:dyDescent="0.25">
      <c r="A36" s="128">
        <v>14</v>
      </c>
      <c r="B36" s="25" t="s">
        <v>131</v>
      </c>
      <c r="C36" s="26">
        <v>35002</v>
      </c>
      <c r="D36" s="28" t="s">
        <v>102</v>
      </c>
      <c r="E36" s="27">
        <v>2.34</v>
      </c>
      <c r="F36" s="27"/>
      <c r="G36" s="24"/>
      <c r="H36" s="28"/>
      <c r="I36" s="29">
        <v>0.4</v>
      </c>
      <c r="J36" s="130">
        <f>I36*(E36+F36+H36)</f>
        <v>0.93599999999999994</v>
      </c>
      <c r="K36" s="29">
        <v>1</v>
      </c>
      <c r="L36" s="28">
        <f>K36*(E36+F36+H36)</f>
        <v>2.34</v>
      </c>
      <c r="M36" s="24">
        <v>6</v>
      </c>
      <c r="N36" s="28">
        <f>+L36-J36</f>
        <v>1.4039999999999999</v>
      </c>
      <c r="O36" s="64">
        <f>+M36*N36*1490000</f>
        <v>12551760</v>
      </c>
      <c r="P36" s="53">
        <v>2023</v>
      </c>
      <c r="Q36" s="67" t="s">
        <v>104</v>
      </c>
      <c r="R36" s="24" t="s">
        <v>39</v>
      </c>
    </row>
    <row r="37" spans="1:18" s="138" customFormat="1" ht="27" x14ac:dyDescent="0.25">
      <c r="A37" s="38"/>
      <c r="B37" s="43" t="s">
        <v>133</v>
      </c>
      <c r="C37" s="44"/>
      <c r="D37" s="45"/>
      <c r="E37" s="46"/>
      <c r="F37" s="46"/>
      <c r="G37" s="47"/>
      <c r="H37" s="48"/>
      <c r="I37" s="49"/>
      <c r="J37" s="50"/>
      <c r="K37" s="41"/>
      <c r="L37" s="40"/>
      <c r="M37" s="47">
        <f>SUM(M36:M36)</f>
        <v>6</v>
      </c>
      <c r="N37" s="40"/>
      <c r="O37" s="135">
        <f>SUM(O36:O36)</f>
        <v>12551760</v>
      </c>
      <c r="P37" s="136"/>
      <c r="Q37" s="47"/>
      <c r="R37" s="38"/>
    </row>
    <row r="38" spans="1:18" s="83" customFormat="1" ht="25.5" x14ac:dyDescent="0.25">
      <c r="A38" s="128">
        <v>15</v>
      </c>
      <c r="B38" s="25" t="s">
        <v>134</v>
      </c>
      <c r="C38" s="26">
        <v>35537</v>
      </c>
      <c r="D38" s="28" t="s">
        <v>24</v>
      </c>
      <c r="E38" s="27">
        <v>2.41</v>
      </c>
      <c r="F38" s="27"/>
      <c r="G38" s="24"/>
      <c r="H38" s="28"/>
      <c r="I38" s="29">
        <v>0.4</v>
      </c>
      <c r="J38" s="130">
        <f>I38*(E38+F38+H38)</f>
        <v>0.96400000000000008</v>
      </c>
      <c r="K38" s="29">
        <v>1</v>
      </c>
      <c r="L38" s="28">
        <f>K38*(E38+F38+H38)</f>
        <v>2.41</v>
      </c>
      <c r="M38" s="24">
        <v>6</v>
      </c>
      <c r="N38" s="28">
        <f>+L38-J38</f>
        <v>1.4460000000000002</v>
      </c>
      <c r="O38" s="64">
        <f>+M38*N38*1490000</f>
        <v>12927240.000000004</v>
      </c>
      <c r="P38" s="53">
        <v>2023</v>
      </c>
      <c r="Q38" s="67" t="s">
        <v>104</v>
      </c>
      <c r="R38" s="24" t="s">
        <v>39</v>
      </c>
    </row>
    <row r="39" spans="1:18" s="138" customFormat="1" ht="27" x14ac:dyDescent="0.25">
      <c r="A39" s="38"/>
      <c r="B39" s="43" t="s">
        <v>138</v>
      </c>
      <c r="C39" s="44"/>
      <c r="D39" s="45"/>
      <c r="E39" s="46"/>
      <c r="F39" s="46"/>
      <c r="G39" s="47"/>
      <c r="H39" s="48"/>
      <c r="I39" s="49"/>
      <c r="J39" s="50"/>
      <c r="K39" s="41"/>
      <c r="L39" s="40"/>
      <c r="M39" s="47">
        <f>SUM(M38:M38)</f>
        <v>6</v>
      </c>
      <c r="N39" s="40"/>
      <c r="O39" s="135">
        <f>SUM(O38:O38)</f>
        <v>12927240.000000004</v>
      </c>
      <c r="P39" s="136"/>
      <c r="Q39" s="47"/>
      <c r="R39" s="38"/>
    </row>
    <row r="40" spans="1:18" s="83" customFormat="1" ht="38.25" x14ac:dyDescent="0.25">
      <c r="A40" s="128">
        <v>16</v>
      </c>
      <c r="B40" s="25" t="s">
        <v>139</v>
      </c>
      <c r="C40" s="26">
        <v>31088</v>
      </c>
      <c r="D40" s="24" t="s">
        <v>24</v>
      </c>
      <c r="E40" s="27">
        <v>2.72</v>
      </c>
      <c r="F40" s="27"/>
      <c r="G40" s="24"/>
      <c r="H40" s="28"/>
      <c r="I40" s="29">
        <v>0.4</v>
      </c>
      <c r="J40" s="130">
        <f>I40*(E40+F40+H40)</f>
        <v>1.0880000000000001</v>
      </c>
      <c r="K40" s="29">
        <v>1</v>
      </c>
      <c r="L40" s="28">
        <f>K40*(E40+F40+H40)</f>
        <v>2.72</v>
      </c>
      <c r="M40" s="24">
        <v>6</v>
      </c>
      <c r="N40" s="28">
        <f>+L40-J40</f>
        <v>1.6320000000000001</v>
      </c>
      <c r="O40" s="64">
        <f>+M40*N40*1490000</f>
        <v>14590080.000000002</v>
      </c>
      <c r="P40" s="53">
        <v>2023</v>
      </c>
      <c r="Q40" s="67" t="s">
        <v>103</v>
      </c>
      <c r="R40" s="24" t="s">
        <v>142</v>
      </c>
    </row>
    <row r="41" spans="1:18" s="138" customFormat="1" ht="27" x14ac:dyDescent="0.25">
      <c r="A41" s="38"/>
      <c r="B41" s="43" t="s">
        <v>143</v>
      </c>
      <c r="C41" s="44"/>
      <c r="D41" s="47"/>
      <c r="E41" s="46"/>
      <c r="F41" s="46"/>
      <c r="G41" s="47"/>
      <c r="H41" s="48"/>
      <c r="I41" s="49"/>
      <c r="J41" s="50"/>
      <c r="K41" s="41"/>
      <c r="L41" s="40"/>
      <c r="M41" s="47">
        <f>SUM(M40:M40)</f>
        <v>6</v>
      </c>
      <c r="N41" s="40"/>
      <c r="O41" s="135">
        <f>SUM(O40:O40)</f>
        <v>14590080.000000002</v>
      </c>
      <c r="P41" s="136"/>
      <c r="Q41" s="47"/>
      <c r="R41" s="38"/>
    </row>
    <row r="42" spans="1:18" s="83" customFormat="1" ht="25.5" x14ac:dyDescent="0.25">
      <c r="A42" s="128">
        <v>17</v>
      </c>
      <c r="B42" s="25" t="s">
        <v>144</v>
      </c>
      <c r="C42" s="26">
        <v>33470</v>
      </c>
      <c r="D42" s="28" t="s">
        <v>84</v>
      </c>
      <c r="E42" s="27">
        <v>2.72</v>
      </c>
      <c r="F42" s="27"/>
      <c r="G42" s="24"/>
      <c r="H42" s="28"/>
      <c r="I42" s="29">
        <v>0.4</v>
      </c>
      <c r="J42" s="130">
        <f>I42*(E42+F42+H42)</f>
        <v>1.0880000000000001</v>
      </c>
      <c r="K42" s="29">
        <v>1</v>
      </c>
      <c r="L42" s="28">
        <f>K42*(E42+F42+H42)</f>
        <v>2.72</v>
      </c>
      <c r="M42" s="24">
        <v>6</v>
      </c>
      <c r="N42" s="28">
        <f>+L42-J42</f>
        <v>1.6320000000000001</v>
      </c>
      <c r="O42" s="64">
        <f>+M42*N42*1490000</f>
        <v>14590080.000000002</v>
      </c>
      <c r="P42" s="53">
        <v>2023</v>
      </c>
      <c r="Q42" s="67" t="s">
        <v>104</v>
      </c>
      <c r="R42" s="24" t="s">
        <v>39</v>
      </c>
    </row>
    <row r="43" spans="1:18" s="138" customFormat="1" ht="27" x14ac:dyDescent="0.25">
      <c r="A43" s="38"/>
      <c r="B43" s="43" t="s">
        <v>146</v>
      </c>
      <c r="C43" s="44"/>
      <c r="D43" s="45"/>
      <c r="E43" s="46"/>
      <c r="F43" s="46"/>
      <c r="G43" s="47"/>
      <c r="H43" s="48"/>
      <c r="I43" s="49"/>
      <c r="J43" s="50"/>
      <c r="K43" s="41"/>
      <c r="L43" s="40"/>
      <c r="M43" s="47">
        <f>SUM(M42:M42)</f>
        <v>6</v>
      </c>
      <c r="N43" s="40"/>
      <c r="O43" s="135">
        <f>SUM(O42:O42)</f>
        <v>14590080.000000002</v>
      </c>
      <c r="P43" s="136"/>
      <c r="Q43" s="47"/>
      <c r="R43" s="38"/>
    </row>
    <row r="44" spans="1:18" s="83" customFormat="1" ht="25.5" x14ac:dyDescent="0.25">
      <c r="A44" s="128">
        <v>18</v>
      </c>
      <c r="B44" s="25" t="s">
        <v>147</v>
      </c>
      <c r="C44" s="26">
        <v>32380</v>
      </c>
      <c r="D44" s="53" t="s">
        <v>24</v>
      </c>
      <c r="E44" s="27">
        <v>3.03</v>
      </c>
      <c r="F44" s="27"/>
      <c r="G44" s="24"/>
      <c r="H44" s="28"/>
      <c r="I44" s="29">
        <v>0.4</v>
      </c>
      <c r="J44" s="130">
        <f>I44*(E44+F44+H44)</f>
        <v>1.212</v>
      </c>
      <c r="K44" s="29">
        <v>1</v>
      </c>
      <c r="L44" s="28">
        <f>K44*(E44+F44+H44)</f>
        <v>3.03</v>
      </c>
      <c r="M44" s="24">
        <v>6</v>
      </c>
      <c r="N44" s="28">
        <f>+L44-J44</f>
        <v>1.8179999999999998</v>
      </c>
      <c r="O44" s="64">
        <f>+M44*N44*1490000</f>
        <v>16252920</v>
      </c>
      <c r="P44" s="53">
        <v>2023</v>
      </c>
      <c r="Q44" s="67" t="s">
        <v>104</v>
      </c>
      <c r="R44" s="24" t="s">
        <v>39</v>
      </c>
    </row>
    <row r="45" spans="1:18" s="138" customFormat="1" ht="27" x14ac:dyDescent="0.25">
      <c r="A45" s="38"/>
      <c r="B45" s="43" t="s">
        <v>148</v>
      </c>
      <c r="C45" s="44"/>
      <c r="D45" s="54"/>
      <c r="E45" s="46"/>
      <c r="F45" s="46"/>
      <c r="G45" s="47"/>
      <c r="H45" s="48"/>
      <c r="I45" s="49"/>
      <c r="J45" s="50"/>
      <c r="K45" s="41"/>
      <c r="L45" s="40"/>
      <c r="M45" s="47">
        <f>SUM(M44:M44)</f>
        <v>6</v>
      </c>
      <c r="N45" s="40"/>
      <c r="O45" s="135">
        <f>SUM(O44:O44)</f>
        <v>16252920</v>
      </c>
      <c r="P45" s="136"/>
      <c r="Q45" s="47"/>
      <c r="R45" s="38"/>
    </row>
    <row r="46" spans="1:18" s="83" customFormat="1" ht="25.5" x14ac:dyDescent="0.25">
      <c r="A46" s="128">
        <v>19</v>
      </c>
      <c r="B46" s="25" t="s">
        <v>149</v>
      </c>
      <c r="C46" s="26">
        <v>33003</v>
      </c>
      <c r="D46" s="24" t="s">
        <v>24</v>
      </c>
      <c r="E46" s="27">
        <v>2.72</v>
      </c>
      <c r="F46" s="27"/>
      <c r="G46" s="24"/>
      <c r="H46" s="28"/>
      <c r="I46" s="29">
        <v>0.4</v>
      </c>
      <c r="J46" s="130">
        <f>I46*(E46+F46+H46)</f>
        <v>1.0880000000000001</v>
      </c>
      <c r="K46" s="29">
        <v>1</v>
      </c>
      <c r="L46" s="28">
        <f>K46*(E46+F46+H46)</f>
        <v>2.72</v>
      </c>
      <c r="M46" s="24">
        <v>6</v>
      </c>
      <c r="N46" s="28">
        <f>+L46-J46</f>
        <v>1.6320000000000001</v>
      </c>
      <c r="O46" s="64">
        <f>+M46*N46*1490000</f>
        <v>14590080.000000002</v>
      </c>
      <c r="P46" s="53">
        <v>2023</v>
      </c>
      <c r="Q46" s="67" t="s">
        <v>104</v>
      </c>
      <c r="R46" s="24" t="s">
        <v>39</v>
      </c>
    </row>
    <row r="47" spans="1:18" s="138" customFormat="1" ht="27" x14ac:dyDescent="0.25">
      <c r="A47" s="38"/>
      <c r="B47" s="43" t="s">
        <v>150</v>
      </c>
      <c r="C47" s="44"/>
      <c r="D47" s="47"/>
      <c r="E47" s="46"/>
      <c r="F47" s="46"/>
      <c r="G47" s="47"/>
      <c r="H47" s="48"/>
      <c r="I47" s="49"/>
      <c r="J47" s="50"/>
      <c r="K47" s="41"/>
      <c r="L47" s="40"/>
      <c r="M47" s="47">
        <f>SUM(M46:M46)</f>
        <v>6</v>
      </c>
      <c r="N47" s="40"/>
      <c r="O47" s="135">
        <f>SUM(O46:O46)</f>
        <v>14590080.000000002</v>
      </c>
      <c r="P47" s="136"/>
      <c r="Q47" s="47"/>
      <c r="R47" s="38"/>
    </row>
    <row r="48" spans="1:18" s="133" customFormat="1" ht="25.5" x14ac:dyDescent="0.25">
      <c r="A48" s="131">
        <v>20</v>
      </c>
      <c r="B48" s="30" t="s">
        <v>23</v>
      </c>
      <c r="C48" s="31">
        <v>30971</v>
      </c>
      <c r="D48" s="34" t="s">
        <v>24</v>
      </c>
      <c r="E48" s="33">
        <v>2.41</v>
      </c>
      <c r="F48" s="33"/>
      <c r="G48" s="32"/>
      <c r="H48" s="34"/>
      <c r="I48" s="35">
        <v>0.4</v>
      </c>
      <c r="J48" s="42">
        <f>I48*(E48+F48+H48)</f>
        <v>0.96400000000000008</v>
      </c>
      <c r="K48" s="35">
        <v>1</v>
      </c>
      <c r="L48" s="34">
        <f>K48*(E48+F48+H48)</f>
        <v>2.41</v>
      </c>
      <c r="M48" s="32">
        <v>3</v>
      </c>
      <c r="N48" s="34">
        <f>+L48-J48</f>
        <v>1.4460000000000002</v>
      </c>
      <c r="O48" s="63">
        <f>+M48*N48*1490000</f>
        <v>6463620.0000000019</v>
      </c>
      <c r="P48" s="52">
        <v>2023</v>
      </c>
      <c r="Q48" s="19" t="s">
        <v>104</v>
      </c>
      <c r="R48" s="32" t="s">
        <v>26</v>
      </c>
    </row>
    <row r="49" spans="1:18" s="138" customFormat="1" ht="27" x14ac:dyDescent="0.25">
      <c r="A49" s="38"/>
      <c r="B49" s="43" t="s">
        <v>28</v>
      </c>
      <c r="C49" s="44"/>
      <c r="D49" s="45"/>
      <c r="E49" s="46"/>
      <c r="F49" s="46"/>
      <c r="G49" s="47"/>
      <c r="H49" s="48"/>
      <c r="I49" s="49"/>
      <c r="J49" s="50"/>
      <c r="K49" s="41"/>
      <c r="L49" s="40"/>
      <c r="M49" s="47">
        <f>SUM(M48:M48)</f>
        <v>3</v>
      </c>
      <c r="N49" s="40"/>
      <c r="O49" s="135">
        <f>SUM(O48:O48)</f>
        <v>6463620.0000000019</v>
      </c>
      <c r="P49" s="136"/>
      <c r="Q49" s="47"/>
      <c r="R49" s="38"/>
    </row>
    <row r="50" spans="1:18" s="83" customFormat="1" ht="25.5" x14ac:dyDescent="0.25">
      <c r="A50" s="128">
        <v>21</v>
      </c>
      <c r="B50" s="25" t="s">
        <v>29</v>
      </c>
      <c r="C50" s="26">
        <v>35522</v>
      </c>
      <c r="D50" s="28" t="s">
        <v>24</v>
      </c>
      <c r="E50" s="27">
        <v>2.41</v>
      </c>
      <c r="F50" s="27"/>
      <c r="G50" s="24"/>
      <c r="H50" s="28"/>
      <c r="I50" s="29">
        <v>0.4</v>
      </c>
      <c r="J50" s="130">
        <f>I50*(E50+F50+H50)</f>
        <v>0.96400000000000008</v>
      </c>
      <c r="K50" s="29">
        <v>1</v>
      </c>
      <c r="L50" s="28">
        <f>K50*(E50+F50+H50)</f>
        <v>2.41</v>
      </c>
      <c r="M50" s="24">
        <v>3</v>
      </c>
      <c r="N50" s="28">
        <f>+L50-J50</f>
        <v>1.4460000000000002</v>
      </c>
      <c r="O50" s="64">
        <f>+M50*N50*1490000</f>
        <v>6463620.0000000019</v>
      </c>
      <c r="P50" s="53">
        <v>2023</v>
      </c>
      <c r="Q50" s="19" t="s">
        <v>104</v>
      </c>
      <c r="R50" s="24" t="s">
        <v>32</v>
      </c>
    </row>
    <row r="51" spans="1:18" s="83" customFormat="1" ht="51" x14ac:dyDescent="0.25">
      <c r="A51" s="128"/>
      <c r="B51" s="25" t="s">
        <v>29</v>
      </c>
      <c r="C51" s="26">
        <v>35522</v>
      </c>
      <c r="D51" s="28" t="s">
        <v>24</v>
      </c>
      <c r="E51" s="27">
        <v>2.41</v>
      </c>
      <c r="F51" s="27"/>
      <c r="G51" s="24"/>
      <c r="H51" s="28"/>
      <c r="I51" s="29">
        <v>0.6</v>
      </c>
      <c r="J51" s="130">
        <f>I51*(E51+F51+H51)</f>
        <v>1.446</v>
      </c>
      <c r="K51" s="29">
        <v>1</v>
      </c>
      <c r="L51" s="28">
        <f>K51*(E51+F51+H51)</f>
        <v>2.41</v>
      </c>
      <c r="M51" s="24">
        <v>3</v>
      </c>
      <c r="N51" s="28">
        <f>+L51-J51</f>
        <v>0.96400000000000019</v>
      </c>
      <c r="O51" s="64">
        <f>+M51*N51*1490000</f>
        <v>4309080.0000000009</v>
      </c>
      <c r="P51" s="53">
        <v>2023</v>
      </c>
      <c r="Q51" s="19" t="s">
        <v>766</v>
      </c>
      <c r="R51" s="24" t="s">
        <v>33</v>
      </c>
    </row>
    <row r="52" spans="1:18" s="138" customFormat="1" ht="27" x14ac:dyDescent="0.25">
      <c r="A52" s="134"/>
      <c r="B52" s="43" t="s">
        <v>36</v>
      </c>
      <c r="C52" s="44"/>
      <c r="D52" s="45"/>
      <c r="E52" s="46"/>
      <c r="F52" s="46"/>
      <c r="G52" s="47"/>
      <c r="H52" s="48"/>
      <c r="I52" s="49"/>
      <c r="J52" s="50"/>
      <c r="K52" s="41"/>
      <c r="L52" s="40"/>
      <c r="M52" s="47">
        <f>SUM(M50:M51)</f>
        <v>6</v>
      </c>
      <c r="N52" s="40"/>
      <c r="O52" s="135">
        <f>SUM(O50:O51)</f>
        <v>10772700.000000004</v>
      </c>
      <c r="P52" s="136"/>
      <c r="Q52" s="140"/>
      <c r="R52" s="38"/>
    </row>
    <row r="53" spans="1:18" s="83" customFormat="1" ht="51" x14ac:dyDescent="0.25">
      <c r="A53" s="128">
        <v>22</v>
      </c>
      <c r="B53" s="25" t="s">
        <v>151</v>
      </c>
      <c r="C53" s="56">
        <v>33878</v>
      </c>
      <c r="D53" s="24" t="s">
        <v>102</v>
      </c>
      <c r="E53" s="27">
        <v>2.67</v>
      </c>
      <c r="F53" s="27"/>
      <c r="G53" s="24"/>
      <c r="H53" s="28"/>
      <c r="I53" s="29">
        <v>0.6</v>
      </c>
      <c r="J53" s="130">
        <f>I53*(E53+F53+H53)</f>
        <v>1.6019999999999999</v>
      </c>
      <c r="K53" s="29">
        <v>1</v>
      </c>
      <c r="L53" s="28">
        <f>K53*(E53+F53+H53)</f>
        <v>2.67</v>
      </c>
      <c r="M53" s="24">
        <v>6</v>
      </c>
      <c r="N53" s="28">
        <f>+L53-J53</f>
        <v>1.0680000000000001</v>
      </c>
      <c r="O53" s="64">
        <f>+M53*N53*1490000</f>
        <v>9547920</v>
      </c>
      <c r="P53" s="53">
        <v>2023</v>
      </c>
      <c r="Q53" s="19" t="s">
        <v>766</v>
      </c>
      <c r="R53" s="24" t="s">
        <v>39</v>
      </c>
    </row>
    <row r="54" spans="1:18" s="138" customFormat="1" ht="27" x14ac:dyDescent="0.25">
      <c r="A54" s="134"/>
      <c r="B54" s="43" t="s">
        <v>152</v>
      </c>
      <c r="C54" s="57"/>
      <c r="D54" s="47"/>
      <c r="E54" s="46"/>
      <c r="F54" s="46"/>
      <c r="G54" s="47"/>
      <c r="H54" s="48"/>
      <c r="I54" s="49"/>
      <c r="J54" s="50"/>
      <c r="K54" s="41"/>
      <c r="L54" s="40"/>
      <c r="M54" s="47">
        <f>SUM(M53:M53)</f>
        <v>6</v>
      </c>
      <c r="N54" s="40"/>
      <c r="O54" s="135">
        <f>SUM(O53:O53)</f>
        <v>9547920</v>
      </c>
      <c r="P54" s="136"/>
      <c r="Q54" s="140"/>
      <c r="R54" s="38"/>
    </row>
    <row r="55" spans="1:18" s="139" customFormat="1" ht="76.5" x14ac:dyDescent="0.25">
      <c r="A55" s="141">
        <v>23</v>
      </c>
      <c r="B55" s="17" t="s">
        <v>153</v>
      </c>
      <c r="C55" s="58">
        <v>35634</v>
      </c>
      <c r="D55" s="19" t="s">
        <v>102</v>
      </c>
      <c r="E55" s="20">
        <f>2.34*85%</f>
        <v>1.9889999999999999</v>
      </c>
      <c r="F55" s="20"/>
      <c r="G55" s="19"/>
      <c r="H55" s="21"/>
      <c r="I55" s="22">
        <v>0.6</v>
      </c>
      <c r="J55" s="23">
        <f>I55*(E55+F55+H55)</f>
        <v>1.1933999999999998</v>
      </c>
      <c r="K55" s="22">
        <v>1</v>
      </c>
      <c r="L55" s="21">
        <f>K55*(E55+F55+H55)</f>
        <v>1.9889999999999999</v>
      </c>
      <c r="M55" s="19">
        <v>5</v>
      </c>
      <c r="N55" s="21">
        <f>+L55-J55</f>
        <v>0.79560000000000008</v>
      </c>
      <c r="O55" s="66">
        <f>+M55*N55*1490000</f>
        <v>5927220.0000000009</v>
      </c>
      <c r="P55" s="51">
        <v>2023</v>
      </c>
      <c r="Q55" s="19" t="s">
        <v>766</v>
      </c>
      <c r="R55" s="19" t="s">
        <v>789</v>
      </c>
    </row>
    <row r="56" spans="1:18" s="143" customFormat="1" ht="27" x14ac:dyDescent="0.25">
      <c r="A56" s="142"/>
      <c r="B56" s="43" t="s">
        <v>154</v>
      </c>
      <c r="C56" s="57"/>
      <c r="D56" s="47"/>
      <c r="E56" s="46"/>
      <c r="F56" s="46"/>
      <c r="G56" s="47"/>
      <c r="H56" s="45"/>
      <c r="I56" s="49"/>
      <c r="J56" s="50"/>
      <c r="K56" s="49"/>
      <c r="L56" s="45"/>
      <c r="M56" s="47">
        <f>SUM(M55:M55)</f>
        <v>5</v>
      </c>
      <c r="N56" s="45"/>
      <c r="O56" s="65">
        <f>SUM(O55:O55)</f>
        <v>5927220.0000000009</v>
      </c>
      <c r="P56" s="54"/>
      <c r="Q56" s="140"/>
      <c r="R56" s="47"/>
    </row>
    <row r="57" spans="1:18" s="83" customFormat="1" ht="51" x14ac:dyDescent="0.25">
      <c r="A57" s="128">
        <v>24</v>
      </c>
      <c r="B57" s="25" t="s">
        <v>155</v>
      </c>
      <c r="C57" s="26">
        <v>30188</v>
      </c>
      <c r="D57" s="53" t="s">
        <v>24</v>
      </c>
      <c r="E57" s="27">
        <v>3.65</v>
      </c>
      <c r="F57" s="27"/>
      <c r="G57" s="24"/>
      <c r="H57" s="28"/>
      <c r="I57" s="29">
        <v>0.6</v>
      </c>
      <c r="J57" s="130">
        <f>I57*(E57+F57+H57)</f>
        <v>2.19</v>
      </c>
      <c r="K57" s="29">
        <v>1</v>
      </c>
      <c r="L57" s="28">
        <f>K57*(E57+F57+H57)</f>
        <v>3.65</v>
      </c>
      <c r="M57" s="24">
        <v>6</v>
      </c>
      <c r="N57" s="28">
        <f>+L57-J57</f>
        <v>1.46</v>
      </c>
      <c r="O57" s="64">
        <f>+M57*N57*1490000</f>
        <v>13052400</v>
      </c>
      <c r="P57" s="53">
        <v>2023</v>
      </c>
      <c r="Q57" s="19" t="s">
        <v>766</v>
      </c>
      <c r="R57" s="24" t="s">
        <v>39</v>
      </c>
    </row>
    <row r="58" spans="1:18" s="138" customFormat="1" ht="27" x14ac:dyDescent="0.25">
      <c r="A58" s="134"/>
      <c r="B58" s="43" t="s">
        <v>156</v>
      </c>
      <c r="C58" s="44"/>
      <c r="D58" s="54"/>
      <c r="E58" s="46"/>
      <c r="F58" s="46"/>
      <c r="G58" s="47"/>
      <c r="H58" s="48"/>
      <c r="I58" s="49"/>
      <c r="J58" s="50"/>
      <c r="K58" s="41"/>
      <c r="L58" s="40"/>
      <c r="M58" s="47">
        <f>SUM(M57:M57)</f>
        <v>6</v>
      </c>
      <c r="N58" s="40"/>
      <c r="O58" s="135">
        <f>SUM(O57:O57)</f>
        <v>13052400</v>
      </c>
      <c r="P58" s="136"/>
      <c r="Q58" s="140"/>
      <c r="R58" s="38"/>
    </row>
    <row r="59" spans="1:18" s="83" customFormat="1" ht="51" x14ac:dyDescent="0.25">
      <c r="A59" s="128">
        <v>25</v>
      </c>
      <c r="B59" s="25" t="s">
        <v>157</v>
      </c>
      <c r="C59" s="26">
        <v>32744</v>
      </c>
      <c r="D59" s="24" t="s">
        <v>24</v>
      </c>
      <c r="E59" s="27">
        <v>3.03</v>
      </c>
      <c r="F59" s="27"/>
      <c r="G59" s="24"/>
      <c r="H59" s="28"/>
      <c r="I59" s="29">
        <v>0.6</v>
      </c>
      <c r="J59" s="130">
        <f>I59*(E59+F59+H59)</f>
        <v>1.8179999999999998</v>
      </c>
      <c r="K59" s="29">
        <v>1</v>
      </c>
      <c r="L59" s="28">
        <f>K59*(E59+F59+H59)</f>
        <v>3.03</v>
      </c>
      <c r="M59" s="24">
        <v>6</v>
      </c>
      <c r="N59" s="28">
        <f>+L59-J59</f>
        <v>1.212</v>
      </c>
      <c r="O59" s="64">
        <f>+M59*N59*1490000</f>
        <v>10835280</v>
      </c>
      <c r="P59" s="53">
        <v>2023</v>
      </c>
      <c r="Q59" s="19" t="s">
        <v>766</v>
      </c>
      <c r="R59" s="24" t="s">
        <v>39</v>
      </c>
    </row>
    <row r="60" spans="1:18" s="138" customFormat="1" ht="27" x14ac:dyDescent="0.25">
      <c r="A60" s="134"/>
      <c r="B60" s="43" t="s">
        <v>159</v>
      </c>
      <c r="C60" s="44"/>
      <c r="D60" s="47"/>
      <c r="E60" s="46"/>
      <c r="F60" s="46"/>
      <c r="G60" s="47"/>
      <c r="H60" s="48"/>
      <c r="I60" s="49"/>
      <c r="J60" s="50"/>
      <c r="K60" s="41"/>
      <c r="L60" s="40"/>
      <c r="M60" s="47">
        <f>SUM(M59:M59)</f>
        <v>6</v>
      </c>
      <c r="N60" s="40"/>
      <c r="O60" s="135">
        <f>SUM(O59:O59)</f>
        <v>10835280</v>
      </c>
      <c r="P60" s="136"/>
      <c r="Q60" s="140"/>
      <c r="R60" s="38"/>
    </row>
    <row r="61" spans="1:18" s="133" customFormat="1" ht="63.75" x14ac:dyDescent="0.25">
      <c r="A61" s="131">
        <v>26</v>
      </c>
      <c r="B61" s="30" t="s">
        <v>160</v>
      </c>
      <c r="C61" s="31">
        <v>33572</v>
      </c>
      <c r="D61" s="32" t="s">
        <v>64</v>
      </c>
      <c r="E61" s="33">
        <v>3</v>
      </c>
      <c r="F61" s="33"/>
      <c r="G61" s="32"/>
      <c r="H61" s="34"/>
      <c r="I61" s="35">
        <v>0.6</v>
      </c>
      <c r="J61" s="42">
        <f t="shared" si="4"/>
        <v>1.7999999999999998</v>
      </c>
      <c r="K61" s="35">
        <v>1</v>
      </c>
      <c r="L61" s="34">
        <f t="shared" si="5"/>
        <v>3</v>
      </c>
      <c r="M61" s="32">
        <v>0</v>
      </c>
      <c r="N61" s="34">
        <f t="shared" si="6"/>
        <v>1.2000000000000002</v>
      </c>
      <c r="O61" s="63">
        <f>+N61*M61*1490000</f>
        <v>0</v>
      </c>
      <c r="P61" s="52">
        <v>2023</v>
      </c>
      <c r="Q61" s="19" t="s">
        <v>766</v>
      </c>
      <c r="R61" s="32" t="s">
        <v>162</v>
      </c>
    </row>
    <row r="62" spans="1:18" s="138" customFormat="1" ht="27" x14ac:dyDescent="0.25">
      <c r="A62" s="134"/>
      <c r="B62" s="43" t="s">
        <v>163</v>
      </c>
      <c r="C62" s="44"/>
      <c r="D62" s="47"/>
      <c r="E62" s="46"/>
      <c r="F62" s="46"/>
      <c r="G62" s="47"/>
      <c r="H62" s="48"/>
      <c r="I62" s="49"/>
      <c r="J62" s="50"/>
      <c r="K62" s="41"/>
      <c r="L62" s="40"/>
      <c r="M62" s="47">
        <f>SUM(M61:M61)</f>
        <v>0</v>
      </c>
      <c r="N62" s="40"/>
      <c r="O62" s="135">
        <f>SUM(O61:O61)</f>
        <v>0</v>
      </c>
      <c r="P62" s="136"/>
      <c r="Q62" s="140"/>
      <c r="R62" s="38"/>
    </row>
    <row r="63" spans="1:18" s="83" customFormat="1" ht="51" x14ac:dyDescent="0.25">
      <c r="A63" s="128">
        <v>27</v>
      </c>
      <c r="B63" s="25" t="s">
        <v>164</v>
      </c>
      <c r="C63" s="61">
        <v>30541</v>
      </c>
      <c r="D63" s="53" t="s">
        <v>24</v>
      </c>
      <c r="E63" s="27">
        <v>3.34</v>
      </c>
      <c r="F63" s="27"/>
      <c r="G63" s="24"/>
      <c r="H63" s="28"/>
      <c r="I63" s="29">
        <v>0.6</v>
      </c>
      <c r="J63" s="130">
        <f>I63*(E63+F63+H63)</f>
        <v>2.004</v>
      </c>
      <c r="K63" s="29">
        <v>1</v>
      </c>
      <c r="L63" s="28">
        <f>K63*(E63+F63+H63)</f>
        <v>3.34</v>
      </c>
      <c r="M63" s="24">
        <v>6</v>
      </c>
      <c r="N63" s="28">
        <f>+L63-J63</f>
        <v>1.3359999999999999</v>
      </c>
      <c r="O63" s="64">
        <f>+M63*N63*1490000</f>
        <v>11943839.999999998</v>
      </c>
      <c r="P63" s="53">
        <v>2023</v>
      </c>
      <c r="Q63" s="67" t="s">
        <v>766</v>
      </c>
      <c r="R63" s="24" t="s">
        <v>39</v>
      </c>
    </row>
    <row r="64" spans="1:18" s="138" customFormat="1" ht="27" x14ac:dyDescent="0.25">
      <c r="A64" s="134"/>
      <c r="B64" s="43" t="s">
        <v>165</v>
      </c>
      <c r="C64" s="62"/>
      <c r="D64" s="54"/>
      <c r="E64" s="46"/>
      <c r="F64" s="46"/>
      <c r="G64" s="47"/>
      <c r="H64" s="48"/>
      <c r="I64" s="49"/>
      <c r="J64" s="50"/>
      <c r="K64" s="41"/>
      <c r="L64" s="40"/>
      <c r="M64" s="47">
        <f>SUM(M63:M63)</f>
        <v>6</v>
      </c>
      <c r="N64" s="40"/>
      <c r="O64" s="135">
        <f>SUM(O63:O63)</f>
        <v>11943839.999999998</v>
      </c>
      <c r="P64" s="136"/>
      <c r="Q64" s="140"/>
      <c r="R64" s="38"/>
    </row>
    <row r="65" spans="1:18" s="83" customFormat="1" ht="51" x14ac:dyDescent="0.25">
      <c r="A65" s="128">
        <v>28</v>
      </c>
      <c r="B65" s="25" t="s">
        <v>166</v>
      </c>
      <c r="C65" s="26">
        <v>31221</v>
      </c>
      <c r="D65" s="53" t="s">
        <v>24</v>
      </c>
      <c r="E65" s="27">
        <v>3.34</v>
      </c>
      <c r="F65" s="27">
        <v>0.4</v>
      </c>
      <c r="G65" s="24"/>
      <c r="H65" s="28"/>
      <c r="I65" s="29">
        <v>0.6</v>
      </c>
      <c r="J65" s="130">
        <f>I65*(E65+F65+H65)</f>
        <v>2.2439999999999998</v>
      </c>
      <c r="K65" s="29">
        <v>1</v>
      </c>
      <c r="L65" s="28">
        <f>K65*(E65+F65+H65)</f>
        <v>3.7399999999999998</v>
      </c>
      <c r="M65" s="24">
        <v>6</v>
      </c>
      <c r="N65" s="28">
        <f>+L65-J65</f>
        <v>1.496</v>
      </c>
      <c r="O65" s="64">
        <f>+M65*N65*1490000</f>
        <v>13374239.999999998</v>
      </c>
      <c r="P65" s="53">
        <v>2023</v>
      </c>
      <c r="Q65" s="67" t="s">
        <v>766</v>
      </c>
      <c r="R65" s="24" t="s">
        <v>39</v>
      </c>
    </row>
    <row r="66" spans="1:18" s="138" customFormat="1" ht="27" x14ac:dyDescent="0.25">
      <c r="A66" s="134"/>
      <c r="B66" s="43" t="s">
        <v>168</v>
      </c>
      <c r="C66" s="44"/>
      <c r="D66" s="54"/>
      <c r="E66" s="46"/>
      <c r="F66" s="46"/>
      <c r="G66" s="47"/>
      <c r="H66" s="48"/>
      <c r="I66" s="49"/>
      <c r="J66" s="50"/>
      <c r="K66" s="41"/>
      <c r="L66" s="40"/>
      <c r="M66" s="47">
        <f>SUM(M65:M65)</f>
        <v>6</v>
      </c>
      <c r="N66" s="40"/>
      <c r="O66" s="135">
        <f>SUM(O65:O65)</f>
        <v>13374239.999999998</v>
      </c>
      <c r="P66" s="136"/>
      <c r="Q66" s="140"/>
      <c r="R66" s="38"/>
    </row>
    <row r="67" spans="1:18" s="83" customFormat="1" ht="51" x14ac:dyDescent="0.25">
      <c r="A67" s="128">
        <v>29</v>
      </c>
      <c r="B67" s="25" t="s">
        <v>169</v>
      </c>
      <c r="C67" s="26" t="s">
        <v>170</v>
      </c>
      <c r="D67" s="24" t="s">
        <v>24</v>
      </c>
      <c r="E67" s="27">
        <v>2.72</v>
      </c>
      <c r="F67" s="27"/>
      <c r="G67" s="24"/>
      <c r="H67" s="28"/>
      <c r="I67" s="29">
        <v>0.6</v>
      </c>
      <c r="J67" s="130">
        <f>I67*(E67+F67+H67)</f>
        <v>1.6320000000000001</v>
      </c>
      <c r="K67" s="29">
        <v>1</v>
      </c>
      <c r="L67" s="28">
        <f>K67*(E67+F67+H67)</f>
        <v>2.72</v>
      </c>
      <c r="M67" s="24">
        <v>6</v>
      </c>
      <c r="N67" s="28">
        <f>+L67-J67</f>
        <v>1.0880000000000001</v>
      </c>
      <c r="O67" s="64">
        <f>+M67*N67*1490000</f>
        <v>9726720</v>
      </c>
      <c r="P67" s="53">
        <v>2023</v>
      </c>
      <c r="Q67" s="67" t="s">
        <v>766</v>
      </c>
      <c r="R67" s="24" t="s">
        <v>39</v>
      </c>
    </row>
    <row r="68" spans="1:18" s="138" customFormat="1" ht="27" x14ac:dyDescent="0.25">
      <c r="A68" s="134"/>
      <c r="B68" s="43" t="s">
        <v>171</v>
      </c>
      <c r="C68" s="44"/>
      <c r="D68" s="47"/>
      <c r="E68" s="46"/>
      <c r="F68" s="46"/>
      <c r="G68" s="47"/>
      <c r="H68" s="48"/>
      <c r="I68" s="49"/>
      <c r="J68" s="50"/>
      <c r="K68" s="41"/>
      <c r="L68" s="40"/>
      <c r="M68" s="47">
        <f>SUM(M67:M67)</f>
        <v>6</v>
      </c>
      <c r="N68" s="40"/>
      <c r="O68" s="135">
        <f>SUM(O67:O67)</f>
        <v>9726720</v>
      </c>
      <c r="P68" s="136"/>
      <c r="Q68" s="140"/>
      <c r="R68" s="38"/>
    </row>
    <row r="69" spans="1:18" s="83" customFormat="1" ht="51" x14ac:dyDescent="0.25">
      <c r="A69" s="128">
        <v>30</v>
      </c>
      <c r="B69" s="25" t="s">
        <v>172</v>
      </c>
      <c r="C69" s="26">
        <v>33156</v>
      </c>
      <c r="D69" s="28" t="s">
        <v>102</v>
      </c>
      <c r="E69" s="27">
        <v>3</v>
      </c>
      <c r="F69" s="27">
        <v>0.4</v>
      </c>
      <c r="G69" s="24"/>
      <c r="H69" s="28"/>
      <c r="I69" s="29">
        <v>0.6</v>
      </c>
      <c r="J69" s="130">
        <f>I69*(E69+F69+H69)</f>
        <v>2.04</v>
      </c>
      <c r="K69" s="29">
        <v>1</v>
      </c>
      <c r="L69" s="28">
        <f>K69*(E69+F69+H69)</f>
        <v>3.4</v>
      </c>
      <c r="M69" s="24">
        <v>6</v>
      </c>
      <c r="N69" s="28">
        <f>+L69-J69</f>
        <v>1.3599999999999999</v>
      </c>
      <c r="O69" s="64">
        <f>+M69*N69*1490000</f>
        <v>12158400</v>
      </c>
      <c r="P69" s="53">
        <v>2023</v>
      </c>
      <c r="Q69" s="67" t="s">
        <v>766</v>
      </c>
      <c r="R69" s="24" t="s">
        <v>39</v>
      </c>
    </row>
    <row r="70" spans="1:18" s="138" customFormat="1" ht="27" x14ac:dyDescent="0.25">
      <c r="A70" s="134"/>
      <c r="B70" s="43" t="s">
        <v>173</v>
      </c>
      <c r="C70" s="44"/>
      <c r="D70" s="45"/>
      <c r="E70" s="46"/>
      <c r="F70" s="46"/>
      <c r="G70" s="47"/>
      <c r="H70" s="48"/>
      <c r="I70" s="49"/>
      <c r="J70" s="50"/>
      <c r="K70" s="41"/>
      <c r="L70" s="40"/>
      <c r="M70" s="47">
        <f>SUM(M69:M69)</f>
        <v>6</v>
      </c>
      <c r="N70" s="40"/>
      <c r="O70" s="135">
        <f>SUM(O69:O69)</f>
        <v>12158400</v>
      </c>
      <c r="P70" s="136"/>
      <c r="Q70" s="140"/>
      <c r="R70" s="38"/>
    </row>
    <row r="71" spans="1:18" s="83" customFormat="1" ht="51" x14ac:dyDescent="0.25">
      <c r="A71" s="128">
        <v>31</v>
      </c>
      <c r="B71" s="25" t="s">
        <v>174</v>
      </c>
      <c r="C71" s="26">
        <v>29051</v>
      </c>
      <c r="D71" s="53" t="s">
        <v>24</v>
      </c>
      <c r="E71" s="27">
        <v>3.65</v>
      </c>
      <c r="F71" s="27"/>
      <c r="G71" s="24"/>
      <c r="H71" s="28"/>
      <c r="I71" s="29">
        <v>0.6</v>
      </c>
      <c r="J71" s="130">
        <f>I71*(E71+F71+H71)</f>
        <v>2.19</v>
      </c>
      <c r="K71" s="29">
        <v>1</v>
      </c>
      <c r="L71" s="28">
        <f>K71*(E71+F71+H71)</f>
        <v>3.65</v>
      </c>
      <c r="M71" s="24">
        <v>6</v>
      </c>
      <c r="N71" s="28">
        <f>+L71-J71</f>
        <v>1.46</v>
      </c>
      <c r="O71" s="64">
        <f>+M71*N71*1490000</f>
        <v>13052400</v>
      </c>
      <c r="P71" s="53">
        <v>2023</v>
      </c>
      <c r="Q71" s="67" t="s">
        <v>766</v>
      </c>
      <c r="R71" s="24" t="s">
        <v>39</v>
      </c>
    </row>
    <row r="72" spans="1:18" s="138" customFormat="1" ht="27" x14ac:dyDescent="0.25">
      <c r="A72" s="134"/>
      <c r="B72" s="43" t="s">
        <v>175</v>
      </c>
      <c r="C72" s="44"/>
      <c r="D72" s="54"/>
      <c r="E72" s="46"/>
      <c r="F72" s="46"/>
      <c r="G72" s="47"/>
      <c r="H72" s="48"/>
      <c r="I72" s="49"/>
      <c r="J72" s="50"/>
      <c r="K72" s="41"/>
      <c r="L72" s="40"/>
      <c r="M72" s="47">
        <f>SUM(M71:M71)</f>
        <v>6</v>
      </c>
      <c r="N72" s="40"/>
      <c r="O72" s="135">
        <f>SUM(O71:O71)</f>
        <v>13052400</v>
      </c>
      <c r="P72" s="136"/>
      <c r="Q72" s="140"/>
      <c r="R72" s="38"/>
    </row>
    <row r="73" spans="1:18" s="83" customFormat="1" ht="51" x14ac:dyDescent="0.25">
      <c r="A73" s="128">
        <v>32</v>
      </c>
      <c r="B73" s="25" t="s">
        <v>176</v>
      </c>
      <c r="C73" s="26">
        <v>32854</v>
      </c>
      <c r="D73" s="24" t="s">
        <v>24</v>
      </c>
      <c r="E73" s="27">
        <v>2.72</v>
      </c>
      <c r="F73" s="27"/>
      <c r="G73" s="24"/>
      <c r="H73" s="28"/>
      <c r="I73" s="29">
        <v>0.6</v>
      </c>
      <c r="J73" s="130">
        <f>I73*(E73+F73+H73)</f>
        <v>1.6320000000000001</v>
      </c>
      <c r="K73" s="29">
        <v>1</v>
      </c>
      <c r="L73" s="28">
        <f>K73*(E73+F73+H73)</f>
        <v>2.72</v>
      </c>
      <c r="M73" s="24">
        <v>6</v>
      </c>
      <c r="N73" s="28">
        <f>+L73-J73</f>
        <v>1.0880000000000001</v>
      </c>
      <c r="O73" s="64">
        <f>+M73*N73*1490000</f>
        <v>9726720</v>
      </c>
      <c r="P73" s="53">
        <v>2023</v>
      </c>
      <c r="Q73" s="67" t="s">
        <v>766</v>
      </c>
      <c r="R73" s="24" t="s">
        <v>39</v>
      </c>
    </row>
    <row r="74" spans="1:18" s="138" customFormat="1" ht="27" x14ac:dyDescent="0.25">
      <c r="A74" s="134"/>
      <c r="B74" s="43" t="s">
        <v>177</v>
      </c>
      <c r="C74" s="44"/>
      <c r="D74" s="47"/>
      <c r="E74" s="46"/>
      <c r="F74" s="46"/>
      <c r="G74" s="47"/>
      <c r="H74" s="48"/>
      <c r="I74" s="49"/>
      <c r="J74" s="50"/>
      <c r="K74" s="41"/>
      <c r="L74" s="40"/>
      <c r="M74" s="47">
        <f>SUM(M73:M73)</f>
        <v>6</v>
      </c>
      <c r="N74" s="40"/>
      <c r="O74" s="135">
        <f>SUM(O73:O73)</f>
        <v>9726720</v>
      </c>
      <c r="P74" s="136"/>
      <c r="Q74" s="140"/>
      <c r="R74" s="38"/>
    </row>
    <row r="75" spans="1:18" s="83" customFormat="1" ht="51" x14ac:dyDescent="0.25">
      <c r="A75" s="128">
        <v>33</v>
      </c>
      <c r="B75" s="25" t="s">
        <v>178</v>
      </c>
      <c r="C75" s="26">
        <v>32193</v>
      </c>
      <c r="D75" s="28" t="s">
        <v>179</v>
      </c>
      <c r="E75" s="27">
        <v>2.86</v>
      </c>
      <c r="F75" s="27"/>
      <c r="G75" s="24"/>
      <c r="H75" s="28"/>
      <c r="I75" s="29">
        <v>0.6</v>
      </c>
      <c r="J75" s="130">
        <f>I75*(E75+F75+H75)</f>
        <v>1.716</v>
      </c>
      <c r="K75" s="29">
        <v>1</v>
      </c>
      <c r="L75" s="28">
        <f>K75*(E75+F75+H75)</f>
        <v>2.86</v>
      </c>
      <c r="M75" s="24">
        <v>6</v>
      </c>
      <c r="N75" s="28">
        <f>+L75-J75</f>
        <v>1.1439999999999999</v>
      </c>
      <c r="O75" s="64">
        <f>+M75*N75*1490000</f>
        <v>10227359.999999998</v>
      </c>
      <c r="P75" s="53">
        <v>2023</v>
      </c>
      <c r="Q75" s="67" t="s">
        <v>766</v>
      </c>
      <c r="R75" s="24" t="s">
        <v>39</v>
      </c>
    </row>
    <row r="76" spans="1:18" s="138" customFormat="1" ht="27" x14ac:dyDescent="0.25">
      <c r="A76" s="134"/>
      <c r="B76" s="43" t="s">
        <v>181</v>
      </c>
      <c r="C76" s="44"/>
      <c r="D76" s="45"/>
      <c r="E76" s="46"/>
      <c r="F76" s="46"/>
      <c r="G76" s="47"/>
      <c r="H76" s="48"/>
      <c r="I76" s="49"/>
      <c r="J76" s="50"/>
      <c r="K76" s="41"/>
      <c r="L76" s="40"/>
      <c r="M76" s="47">
        <f>SUM(M75:M75)</f>
        <v>6</v>
      </c>
      <c r="N76" s="40"/>
      <c r="O76" s="135">
        <f>SUM(O75:O75)</f>
        <v>10227359.999999998</v>
      </c>
      <c r="P76" s="136"/>
      <c r="Q76" s="140"/>
      <c r="R76" s="38"/>
    </row>
    <row r="77" spans="1:18" s="83" customFormat="1" ht="51" x14ac:dyDescent="0.25">
      <c r="A77" s="128">
        <v>34</v>
      </c>
      <c r="B77" s="25" t="s">
        <v>126</v>
      </c>
      <c r="C77" s="26">
        <v>32683</v>
      </c>
      <c r="D77" s="24" t="s">
        <v>24</v>
      </c>
      <c r="E77" s="27">
        <v>2.41</v>
      </c>
      <c r="F77" s="27"/>
      <c r="G77" s="24"/>
      <c r="H77" s="28"/>
      <c r="I77" s="29">
        <v>0.6</v>
      </c>
      <c r="J77" s="130">
        <f>I77*(E77+F77+H77)</f>
        <v>1.446</v>
      </c>
      <c r="K77" s="29">
        <v>1</v>
      </c>
      <c r="L77" s="28">
        <f>K77*(E77+F77+H77)</f>
        <v>2.41</v>
      </c>
      <c r="M77" s="24">
        <v>6</v>
      </c>
      <c r="N77" s="28">
        <f>+L77-J77</f>
        <v>0.96400000000000019</v>
      </c>
      <c r="O77" s="64">
        <f>+M77*N77*1490000</f>
        <v>8618160.0000000019</v>
      </c>
      <c r="P77" s="53">
        <v>2023</v>
      </c>
      <c r="Q77" s="67" t="s">
        <v>766</v>
      </c>
      <c r="R77" s="24" t="s">
        <v>39</v>
      </c>
    </row>
    <row r="78" spans="1:18" s="138" customFormat="1" ht="27" x14ac:dyDescent="0.25">
      <c r="A78" s="134"/>
      <c r="B78" s="43" t="s">
        <v>127</v>
      </c>
      <c r="C78" s="44"/>
      <c r="D78" s="47"/>
      <c r="E78" s="46"/>
      <c r="F78" s="46"/>
      <c r="G78" s="47"/>
      <c r="H78" s="48"/>
      <c r="I78" s="49"/>
      <c r="J78" s="50"/>
      <c r="K78" s="41"/>
      <c r="L78" s="40"/>
      <c r="M78" s="47">
        <f>SUM(M77:M77)</f>
        <v>6</v>
      </c>
      <c r="N78" s="40"/>
      <c r="O78" s="135">
        <f>SUM(O77:O77)</f>
        <v>8618160.0000000019</v>
      </c>
      <c r="P78" s="136"/>
      <c r="Q78" s="140"/>
      <c r="R78" s="38"/>
    </row>
    <row r="79" spans="1:18" s="83" customFormat="1" ht="51" x14ac:dyDescent="0.25">
      <c r="A79" s="128">
        <v>35</v>
      </c>
      <c r="B79" s="25" t="s">
        <v>183</v>
      </c>
      <c r="C79" s="56">
        <v>36374</v>
      </c>
      <c r="D79" s="24" t="s">
        <v>64</v>
      </c>
      <c r="E79" s="33">
        <f>2.34*85%</f>
        <v>1.9889999999999999</v>
      </c>
      <c r="F79" s="27"/>
      <c r="G79" s="24"/>
      <c r="H79" s="28"/>
      <c r="I79" s="29">
        <v>0.6</v>
      </c>
      <c r="J79" s="130">
        <f>I79*(E79+F79+H79)</f>
        <v>1.1933999999999998</v>
      </c>
      <c r="K79" s="29">
        <v>1</v>
      </c>
      <c r="L79" s="28">
        <f>K79*(E79+F79+H79)</f>
        <v>1.9889999999999999</v>
      </c>
      <c r="M79" s="24">
        <v>6</v>
      </c>
      <c r="N79" s="28">
        <f>+L79-J79</f>
        <v>0.79560000000000008</v>
      </c>
      <c r="O79" s="64">
        <f>+M79*N79*1490000</f>
        <v>7112664</v>
      </c>
      <c r="P79" s="53">
        <v>2023</v>
      </c>
      <c r="Q79" s="67" t="s">
        <v>766</v>
      </c>
      <c r="R79" s="24" t="s">
        <v>39</v>
      </c>
    </row>
    <row r="80" spans="1:18" s="143" customFormat="1" ht="27" x14ac:dyDescent="0.25">
      <c r="A80" s="142"/>
      <c r="B80" s="43" t="s">
        <v>186</v>
      </c>
      <c r="C80" s="57"/>
      <c r="D80" s="47"/>
      <c r="E80" s="46"/>
      <c r="F80" s="46"/>
      <c r="G80" s="47"/>
      <c r="H80" s="45"/>
      <c r="I80" s="49"/>
      <c r="J80" s="50"/>
      <c r="K80" s="49"/>
      <c r="L80" s="45"/>
      <c r="M80" s="47">
        <f>SUM(M79:M79)</f>
        <v>6</v>
      </c>
      <c r="N80" s="45"/>
      <c r="O80" s="65">
        <f>SUM(O79:O79)</f>
        <v>7112664</v>
      </c>
      <c r="P80" s="54"/>
      <c r="Q80" s="140"/>
      <c r="R80" s="47"/>
    </row>
    <row r="81" spans="1:18" s="83" customFormat="1" ht="51" x14ac:dyDescent="0.25">
      <c r="A81" s="128">
        <v>36</v>
      </c>
      <c r="B81" s="25" t="s">
        <v>187</v>
      </c>
      <c r="C81" s="56">
        <v>32411</v>
      </c>
      <c r="D81" s="24" t="s">
        <v>24</v>
      </c>
      <c r="E81" s="27">
        <v>2.1</v>
      </c>
      <c r="F81" s="27"/>
      <c r="G81" s="24"/>
      <c r="H81" s="28"/>
      <c r="I81" s="29">
        <v>0.6</v>
      </c>
      <c r="J81" s="130">
        <f>I81*(E81+F81+H81)</f>
        <v>1.26</v>
      </c>
      <c r="K81" s="29">
        <v>1</v>
      </c>
      <c r="L81" s="28">
        <f>K81*(E81+F81+H81)</f>
        <v>2.1</v>
      </c>
      <c r="M81" s="24">
        <v>6</v>
      </c>
      <c r="N81" s="28">
        <f>+L81-J81</f>
        <v>0.84000000000000008</v>
      </c>
      <c r="O81" s="64">
        <f>+M81*N81*1490000</f>
        <v>7509600.0000000009</v>
      </c>
      <c r="P81" s="53">
        <v>2023</v>
      </c>
      <c r="Q81" s="67" t="s">
        <v>766</v>
      </c>
      <c r="R81" s="24" t="s">
        <v>39</v>
      </c>
    </row>
    <row r="82" spans="1:18" s="138" customFormat="1" ht="27" x14ac:dyDescent="0.25">
      <c r="A82" s="134"/>
      <c r="B82" s="43" t="s">
        <v>189</v>
      </c>
      <c r="C82" s="57"/>
      <c r="D82" s="47"/>
      <c r="E82" s="46"/>
      <c r="F82" s="46"/>
      <c r="G82" s="47"/>
      <c r="H82" s="48"/>
      <c r="I82" s="49"/>
      <c r="J82" s="50"/>
      <c r="K82" s="41"/>
      <c r="L82" s="40"/>
      <c r="M82" s="47">
        <f>SUM(M81:M81)</f>
        <v>6</v>
      </c>
      <c r="N82" s="40"/>
      <c r="O82" s="135">
        <f>SUM(O81:O81)</f>
        <v>7509600.0000000009</v>
      </c>
      <c r="P82" s="136"/>
      <c r="Q82" s="140"/>
      <c r="R82" s="38"/>
    </row>
    <row r="83" spans="1:18" s="139" customFormat="1" ht="51" x14ac:dyDescent="0.25">
      <c r="A83" s="141">
        <v>37</v>
      </c>
      <c r="B83" s="17" t="s">
        <v>190</v>
      </c>
      <c r="C83" s="18">
        <v>29594</v>
      </c>
      <c r="D83" s="21" t="s">
        <v>179</v>
      </c>
      <c r="E83" s="20">
        <v>3.26</v>
      </c>
      <c r="F83" s="20"/>
      <c r="G83" s="19"/>
      <c r="H83" s="21"/>
      <c r="I83" s="22">
        <v>0.6</v>
      </c>
      <c r="J83" s="23">
        <f>I83*(E83+F83+H83)</f>
        <v>1.9559999999999997</v>
      </c>
      <c r="K83" s="22">
        <v>1</v>
      </c>
      <c r="L83" s="21">
        <f>K83*(E83+F83+H83)</f>
        <v>3.26</v>
      </c>
      <c r="M83" s="19">
        <v>3</v>
      </c>
      <c r="N83" s="21">
        <f>+L83-J83</f>
        <v>1.304</v>
      </c>
      <c r="O83" s="66">
        <f>N83*M83*1490000</f>
        <v>5828880</v>
      </c>
      <c r="P83" s="51">
        <v>2023</v>
      </c>
      <c r="Q83" s="129" t="s">
        <v>766</v>
      </c>
      <c r="R83" s="24" t="s">
        <v>787</v>
      </c>
    </row>
    <row r="84" spans="1:18" s="138" customFormat="1" ht="27" x14ac:dyDescent="0.25">
      <c r="A84" s="134"/>
      <c r="B84" s="43" t="s">
        <v>193</v>
      </c>
      <c r="C84" s="44"/>
      <c r="D84" s="45"/>
      <c r="E84" s="46"/>
      <c r="F84" s="46"/>
      <c r="G84" s="47"/>
      <c r="H84" s="48"/>
      <c r="I84" s="49"/>
      <c r="J84" s="50"/>
      <c r="K84" s="41"/>
      <c r="L84" s="40"/>
      <c r="M84" s="47">
        <f>SUM(M83:M83)</f>
        <v>3</v>
      </c>
      <c r="N84" s="40"/>
      <c r="O84" s="135">
        <f>SUM(O83:O83)</f>
        <v>5828880</v>
      </c>
      <c r="P84" s="136"/>
      <c r="Q84" s="140"/>
      <c r="R84" s="38"/>
    </row>
    <row r="85" spans="1:18" s="139" customFormat="1" ht="25.5" x14ac:dyDescent="0.25">
      <c r="A85" s="141">
        <v>38</v>
      </c>
      <c r="B85" s="17" t="s">
        <v>194</v>
      </c>
      <c r="C85" s="18">
        <v>27030</v>
      </c>
      <c r="D85" s="21" t="s">
        <v>90</v>
      </c>
      <c r="E85" s="20">
        <v>4.74</v>
      </c>
      <c r="F85" s="20">
        <v>0.5</v>
      </c>
      <c r="G85" s="19"/>
      <c r="H85" s="21"/>
      <c r="I85" s="22">
        <v>0.4</v>
      </c>
      <c r="J85" s="23">
        <f>I85*(E85+F85+H85)</f>
        <v>2.0960000000000001</v>
      </c>
      <c r="K85" s="22">
        <v>1</v>
      </c>
      <c r="L85" s="21">
        <f>K85*(E85+F85+H85)</f>
        <v>5.24</v>
      </c>
      <c r="M85" s="19">
        <v>6</v>
      </c>
      <c r="N85" s="21">
        <f>+L85-J85</f>
        <v>3.1440000000000001</v>
      </c>
      <c r="O85" s="66">
        <f>+M85*N85*1490000</f>
        <v>28107360</v>
      </c>
      <c r="P85" s="51">
        <v>2023</v>
      </c>
      <c r="Q85" s="129" t="s">
        <v>195</v>
      </c>
      <c r="R85" s="24" t="s">
        <v>39</v>
      </c>
    </row>
    <row r="86" spans="1:18" s="138" customFormat="1" ht="27" x14ac:dyDescent="0.25">
      <c r="A86" s="134"/>
      <c r="B86" s="43" t="s">
        <v>196</v>
      </c>
      <c r="C86" s="44"/>
      <c r="D86" s="45"/>
      <c r="E86" s="46"/>
      <c r="F86" s="46"/>
      <c r="G86" s="47"/>
      <c r="H86" s="48"/>
      <c r="I86" s="49"/>
      <c r="J86" s="50"/>
      <c r="K86" s="41"/>
      <c r="L86" s="40"/>
      <c r="M86" s="47">
        <f>SUM(M85:M85)</f>
        <v>6</v>
      </c>
      <c r="N86" s="40"/>
      <c r="O86" s="135">
        <f>SUM(O85:O85)</f>
        <v>28107360</v>
      </c>
      <c r="P86" s="136"/>
      <c r="Q86" s="140"/>
      <c r="R86" s="38"/>
    </row>
    <row r="87" spans="1:18" s="83" customFormat="1" ht="25.5" x14ac:dyDescent="0.25">
      <c r="A87" s="128">
        <v>39</v>
      </c>
      <c r="B87" s="25" t="s">
        <v>201</v>
      </c>
      <c r="C87" s="26">
        <v>34362</v>
      </c>
      <c r="D87" s="28" t="s">
        <v>102</v>
      </c>
      <c r="E87" s="27">
        <v>2.34</v>
      </c>
      <c r="F87" s="27"/>
      <c r="G87" s="24"/>
      <c r="H87" s="28"/>
      <c r="I87" s="29">
        <v>0.4</v>
      </c>
      <c r="J87" s="130">
        <f>I87*(E87+F87+H87)</f>
        <v>0.93599999999999994</v>
      </c>
      <c r="K87" s="29">
        <v>1</v>
      </c>
      <c r="L87" s="28">
        <f>K87*(E87+F87+H87)</f>
        <v>2.34</v>
      </c>
      <c r="M87" s="24">
        <v>6</v>
      </c>
      <c r="N87" s="28">
        <f>+L87-J87</f>
        <v>1.4039999999999999</v>
      </c>
      <c r="O87" s="64">
        <f>+M87*N87*1490000</f>
        <v>12551760</v>
      </c>
      <c r="P87" s="53">
        <v>2023</v>
      </c>
      <c r="Q87" s="67" t="s">
        <v>195</v>
      </c>
      <c r="R87" s="24" t="s">
        <v>39</v>
      </c>
    </row>
    <row r="88" spans="1:18" s="138" customFormat="1" ht="27" x14ac:dyDescent="0.25">
      <c r="A88" s="134"/>
      <c r="B88" s="43" t="s">
        <v>202</v>
      </c>
      <c r="C88" s="44"/>
      <c r="D88" s="45"/>
      <c r="E88" s="46"/>
      <c r="F88" s="46"/>
      <c r="G88" s="47"/>
      <c r="H88" s="48"/>
      <c r="I88" s="49"/>
      <c r="J88" s="50"/>
      <c r="K88" s="41"/>
      <c r="L88" s="40"/>
      <c r="M88" s="47">
        <f>SUM(M87:M87)</f>
        <v>6</v>
      </c>
      <c r="N88" s="40"/>
      <c r="O88" s="135">
        <f>SUM(O87:O87)</f>
        <v>12551760</v>
      </c>
      <c r="P88" s="136"/>
      <c r="Q88" s="140"/>
      <c r="R88" s="38"/>
    </row>
    <row r="89" spans="1:18" s="133" customFormat="1" ht="25.5" x14ac:dyDescent="0.25">
      <c r="A89" s="131">
        <v>40</v>
      </c>
      <c r="B89" s="30" t="s">
        <v>203</v>
      </c>
      <c r="C89" s="31">
        <v>34761</v>
      </c>
      <c r="D89" s="34" t="s">
        <v>102</v>
      </c>
      <c r="E89" s="33">
        <v>2.34</v>
      </c>
      <c r="F89" s="33"/>
      <c r="G89" s="32"/>
      <c r="H89" s="34"/>
      <c r="I89" s="35">
        <v>0.4</v>
      </c>
      <c r="J89" s="42">
        <f>I89*(E89+F89+H89)</f>
        <v>0.93599999999999994</v>
      </c>
      <c r="K89" s="35">
        <v>1</v>
      </c>
      <c r="L89" s="34">
        <f>K89*(E89+F89+H89)</f>
        <v>2.34</v>
      </c>
      <c r="M89" s="32">
        <v>5</v>
      </c>
      <c r="N89" s="34">
        <f>+L89-J89</f>
        <v>1.4039999999999999</v>
      </c>
      <c r="O89" s="63">
        <f>+M89*N89*1490000</f>
        <v>10459800</v>
      </c>
      <c r="P89" s="52">
        <v>2023</v>
      </c>
      <c r="Q89" s="132" t="s">
        <v>195</v>
      </c>
      <c r="R89" s="32" t="s">
        <v>205</v>
      </c>
    </row>
    <row r="90" spans="1:18" s="138" customFormat="1" ht="27" x14ac:dyDescent="0.25">
      <c r="A90" s="134"/>
      <c r="B90" s="43" t="s">
        <v>206</v>
      </c>
      <c r="C90" s="44"/>
      <c r="D90" s="45"/>
      <c r="E90" s="46"/>
      <c r="F90" s="46"/>
      <c r="G90" s="47"/>
      <c r="H90" s="48"/>
      <c r="I90" s="49"/>
      <c r="J90" s="50"/>
      <c r="K90" s="41"/>
      <c r="L90" s="40"/>
      <c r="M90" s="47">
        <f>SUM(M89:M89)</f>
        <v>5</v>
      </c>
      <c r="N90" s="40"/>
      <c r="O90" s="135">
        <f>SUM(O89:O89)</f>
        <v>10459800</v>
      </c>
      <c r="P90" s="136"/>
      <c r="Q90" s="140"/>
      <c r="R90" s="38"/>
    </row>
    <row r="91" spans="1:18" s="83" customFormat="1" ht="25.5" x14ac:dyDescent="0.25">
      <c r="A91" s="128">
        <v>41</v>
      </c>
      <c r="B91" s="25" t="s">
        <v>207</v>
      </c>
      <c r="C91" s="56">
        <v>35164</v>
      </c>
      <c r="D91" s="24" t="s">
        <v>102</v>
      </c>
      <c r="E91" s="27">
        <f>2.34*85%</f>
        <v>1.9889999999999999</v>
      </c>
      <c r="F91" s="27"/>
      <c r="G91" s="24"/>
      <c r="H91" s="28"/>
      <c r="I91" s="29">
        <v>0.4</v>
      </c>
      <c r="J91" s="130">
        <f>I91*(E91+F91+H91)</f>
        <v>0.79559999999999997</v>
      </c>
      <c r="K91" s="29">
        <v>1</v>
      </c>
      <c r="L91" s="28">
        <f>K91*(E91+F91+H91)</f>
        <v>1.9889999999999999</v>
      </c>
      <c r="M91" s="24">
        <v>6</v>
      </c>
      <c r="N91" s="28">
        <f>+L91-J91</f>
        <v>1.1934</v>
      </c>
      <c r="O91" s="64">
        <f>+M91*N91*1490000</f>
        <v>10668996</v>
      </c>
      <c r="P91" s="53">
        <v>2023</v>
      </c>
      <c r="Q91" s="67" t="s">
        <v>195</v>
      </c>
      <c r="R91" s="24" t="s">
        <v>39</v>
      </c>
    </row>
    <row r="92" spans="1:18" s="143" customFormat="1" ht="27" x14ac:dyDescent="0.25">
      <c r="A92" s="142"/>
      <c r="B92" s="43" t="s">
        <v>210</v>
      </c>
      <c r="C92" s="57"/>
      <c r="D92" s="47"/>
      <c r="E92" s="46"/>
      <c r="F92" s="46"/>
      <c r="G92" s="47"/>
      <c r="H92" s="45"/>
      <c r="I92" s="49"/>
      <c r="J92" s="50"/>
      <c r="K92" s="49"/>
      <c r="L92" s="45"/>
      <c r="M92" s="47">
        <f>SUM(M91:M91)</f>
        <v>6</v>
      </c>
      <c r="N92" s="45"/>
      <c r="O92" s="65">
        <f>SUM(O91:O91)</f>
        <v>10668996</v>
      </c>
      <c r="P92" s="54"/>
      <c r="Q92" s="140"/>
      <c r="R92" s="47"/>
    </row>
    <row r="93" spans="1:18" s="139" customFormat="1" ht="51" x14ac:dyDescent="0.25">
      <c r="A93" s="141">
        <v>42</v>
      </c>
      <c r="B93" s="17" t="s">
        <v>211</v>
      </c>
      <c r="C93" s="18">
        <v>35523</v>
      </c>
      <c r="D93" s="21" t="s">
        <v>102</v>
      </c>
      <c r="E93" s="20">
        <f>2.34*85%</f>
        <v>1.9889999999999999</v>
      </c>
      <c r="F93" s="20"/>
      <c r="G93" s="19"/>
      <c r="H93" s="21"/>
      <c r="I93" s="22">
        <v>0.4</v>
      </c>
      <c r="J93" s="23">
        <f>I93*(E93+F93+H93)</f>
        <v>0.79559999999999997</v>
      </c>
      <c r="K93" s="22">
        <v>1</v>
      </c>
      <c r="L93" s="21">
        <f>K93*(E93+F93+H93)</f>
        <v>1.9889999999999999</v>
      </c>
      <c r="M93" s="19">
        <v>6</v>
      </c>
      <c r="N93" s="21">
        <f>+L93-J93</f>
        <v>1.1934</v>
      </c>
      <c r="O93" s="66">
        <f>+M93*N93*1490000</f>
        <v>10668996</v>
      </c>
      <c r="P93" s="51">
        <v>2023</v>
      </c>
      <c r="Q93" s="129" t="s">
        <v>195</v>
      </c>
      <c r="R93" s="19" t="s">
        <v>212</v>
      </c>
    </row>
    <row r="94" spans="1:18" s="143" customFormat="1" ht="27" x14ac:dyDescent="0.25">
      <c r="A94" s="142"/>
      <c r="B94" s="43" t="s">
        <v>214</v>
      </c>
      <c r="C94" s="44"/>
      <c r="D94" s="45"/>
      <c r="E94" s="46"/>
      <c r="F94" s="46"/>
      <c r="G94" s="47"/>
      <c r="H94" s="45"/>
      <c r="I94" s="49"/>
      <c r="J94" s="50"/>
      <c r="K94" s="49"/>
      <c r="L94" s="45"/>
      <c r="M94" s="47">
        <f>SUM(M93:M93)</f>
        <v>6</v>
      </c>
      <c r="N94" s="45"/>
      <c r="O94" s="65">
        <f>SUM(O93:O93)</f>
        <v>10668996</v>
      </c>
      <c r="P94" s="54"/>
      <c r="Q94" s="140"/>
      <c r="R94" s="47"/>
    </row>
    <row r="95" spans="1:18" s="133" customFormat="1" ht="38.25" x14ac:dyDescent="0.25">
      <c r="A95" s="131">
        <v>43</v>
      </c>
      <c r="B95" s="25" t="s">
        <v>215</v>
      </c>
      <c r="C95" s="26">
        <v>34808</v>
      </c>
      <c r="D95" s="28" t="s">
        <v>24</v>
      </c>
      <c r="E95" s="27">
        <v>2.41</v>
      </c>
      <c r="F95" s="27"/>
      <c r="G95" s="24"/>
      <c r="H95" s="28"/>
      <c r="I95" s="29">
        <v>0.5</v>
      </c>
      <c r="J95" s="130">
        <f>I95*(E95+F95+H95)</f>
        <v>1.2050000000000001</v>
      </c>
      <c r="K95" s="29">
        <v>1</v>
      </c>
      <c r="L95" s="28">
        <f>K95*(E95+F95+H95)</f>
        <v>2.41</v>
      </c>
      <c r="M95" s="24">
        <v>2</v>
      </c>
      <c r="N95" s="28">
        <f>+L95-J95</f>
        <v>1.2050000000000001</v>
      </c>
      <c r="O95" s="64">
        <f>+M95*N95*1490000</f>
        <v>3590900</v>
      </c>
      <c r="P95" s="53">
        <v>2023</v>
      </c>
      <c r="Q95" s="67" t="s">
        <v>271</v>
      </c>
      <c r="R95" s="24" t="s">
        <v>218</v>
      </c>
    </row>
    <row r="96" spans="1:18" s="83" customFormat="1" ht="38.25" x14ac:dyDescent="0.25">
      <c r="A96" s="128"/>
      <c r="B96" s="25" t="s">
        <v>215</v>
      </c>
      <c r="C96" s="26">
        <v>34808</v>
      </c>
      <c r="D96" s="28" t="s">
        <v>24</v>
      </c>
      <c r="E96" s="27">
        <v>2.41</v>
      </c>
      <c r="F96" s="27"/>
      <c r="G96" s="24"/>
      <c r="H96" s="28"/>
      <c r="I96" s="29">
        <v>0.4</v>
      </c>
      <c r="J96" s="130">
        <f>I96*(E96+F96+H96)</f>
        <v>0.96400000000000008</v>
      </c>
      <c r="K96" s="29">
        <v>1</v>
      </c>
      <c r="L96" s="28">
        <f>K96*(E96+F96+H96)</f>
        <v>2.41</v>
      </c>
      <c r="M96" s="24">
        <v>4</v>
      </c>
      <c r="N96" s="28">
        <f>+L96-J96</f>
        <v>1.4460000000000002</v>
      </c>
      <c r="O96" s="64">
        <f>+M96*N96*1490000</f>
        <v>8618160.0000000019</v>
      </c>
      <c r="P96" s="53">
        <v>2023</v>
      </c>
      <c r="Q96" s="67" t="s">
        <v>195</v>
      </c>
      <c r="R96" s="24" t="s">
        <v>219</v>
      </c>
    </row>
    <row r="97" spans="1:18" s="138" customFormat="1" ht="27" x14ac:dyDescent="0.25">
      <c r="A97" s="134"/>
      <c r="B97" s="43" t="s">
        <v>220</v>
      </c>
      <c r="C97" s="44"/>
      <c r="D97" s="45"/>
      <c r="E97" s="46"/>
      <c r="F97" s="46"/>
      <c r="G97" s="47"/>
      <c r="H97" s="48"/>
      <c r="I97" s="49"/>
      <c r="J97" s="50"/>
      <c r="K97" s="41"/>
      <c r="L97" s="40"/>
      <c r="M97" s="47">
        <f>SUM(M95:M96)</f>
        <v>6</v>
      </c>
      <c r="N97" s="40"/>
      <c r="O97" s="135">
        <f>SUM(O95:O96)</f>
        <v>12209060.000000002</v>
      </c>
      <c r="P97" s="136"/>
      <c r="Q97" s="140"/>
      <c r="R97" s="38"/>
    </row>
    <row r="98" spans="1:18" s="133" customFormat="1" ht="25.5" x14ac:dyDescent="0.25">
      <c r="A98" s="131">
        <v>44</v>
      </c>
      <c r="B98" s="30" t="s">
        <v>221</v>
      </c>
      <c r="C98" s="31">
        <v>30584</v>
      </c>
      <c r="D98" s="52" t="s">
        <v>24</v>
      </c>
      <c r="E98" s="33">
        <v>3.65</v>
      </c>
      <c r="F98" s="33"/>
      <c r="G98" s="32"/>
      <c r="H98" s="34"/>
      <c r="I98" s="35">
        <v>0.4</v>
      </c>
      <c r="J98" s="42">
        <f>I98*(E98+F98+H98)</f>
        <v>1.46</v>
      </c>
      <c r="K98" s="35">
        <v>1</v>
      </c>
      <c r="L98" s="34">
        <f>K98*(E98+F98+H98)</f>
        <v>3.65</v>
      </c>
      <c r="M98" s="32">
        <v>6</v>
      </c>
      <c r="N98" s="34">
        <f>+L98-J98</f>
        <v>2.19</v>
      </c>
      <c r="O98" s="63">
        <f>+M98*N98*1490000</f>
        <v>19578600</v>
      </c>
      <c r="P98" s="52">
        <v>2023</v>
      </c>
      <c r="Q98" s="132" t="s">
        <v>195</v>
      </c>
      <c r="R98" s="32" t="s">
        <v>39</v>
      </c>
    </row>
    <row r="99" spans="1:18" s="147" customFormat="1" ht="27" x14ac:dyDescent="0.25">
      <c r="A99" s="144"/>
      <c r="B99" s="72" t="s">
        <v>224</v>
      </c>
      <c r="C99" s="73"/>
      <c r="D99" s="78"/>
      <c r="E99" s="74"/>
      <c r="F99" s="74"/>
      <c r="G99" s="75"/>
      <c r="H99" s="48"/>
      <c r="I99" s="76"/>
      <c r="J99" s="77"/>
      <c r="K99" s="76"/>
      <c r="L99" s="48"/>
      <c r="M99" s="75">
        <f>SUM(M98:M98)</f>
        <v>6</v>
      </c>
      <c r="N99" s="48"/>
      <c r="O99" s="145">
        <f>SUM(O98:O98)</f>
        <v>19578600</v>
      </c>
      <c r="P99" s="78"/>
      <c r="Q99" s="146"/>
      <c r="R99" s="75"/>
    </row>
    <row r="100" spans="1:18" s="83" customFormat="1" ht="25.5" x14ac:dyDescent="0.25">
      <c r="A100" s="128">
        <v>45</v>
      </c>
      <c r="B100" s="25" t="s">
        <v>225</v>
      </c>
      <c r="C100" s="26" t="s">
        <v>226</v>
      </c>
      <c r="D100" s="24" t="s">
        <v>24</v>
      </c>
      <c r="E100" s="27">
        <v>2.72</v>
      </c>
      <c r="F100" s="27"/>
      <c r="G100" s="24"/>
      <c r="H100" s="28"/>
      <c r="I100" s="29">
        <v>0.4</v>
      </c>
      <c r="J100" s="130">
        <f>I100*(E100+F100+H100)</f>
        <v>1.0880000000000001</v>
      </c>
      <c r="K100" s="29">
        <v>1</v>
      </c>
      <c r="L100" s="28">
        <f>K100*(E100+F100+H100)</f>
        <v>2.72</v>
      </c>
      <c r="M100" s="24">
        <v>6</v>
      </c>
      <c r="N100" s="28">
        <f>+L100-J100</f>
        <v>1.6320000000000001</v>
      </c>
      <c r="O100" s="64">
        <f>+M100*N100*1490000</f>
        <v>14590080.000000002</v>
      </c>
      <c r="P100" s="53">
        <v>2023</v>
      </c>
      <c r="Q100" s="67" t="s">
        <v>195</v>
      </c>
      <c r="R100" s="24" t="s">
        <v>39</v>
      </c>
    </row>
    <row r="101" spans="1:18" s="138" customFormat="1" ht="27" x14ac:dyDescent="0.25">
      <c r="A101" s="134"/>
      <c r="B101" s="43" t="s">
        <v>227</v>
      </c>
      <c r="C101" s="44"/>
      <c r="D101" s="47"/>
      <c r="E101" s="46"/>
      <c r="F101" s="46"/>
      <c r="G101" s="47"/>
      <c r="H101" s="48"/>
      <c r="I101" s="49"/>
      <c r="J101" s="50"/>
      <c r="K101" s="41"/>
      <c r="L101" s="40"/>
      <c r="M101" s="47">
        <f>SUM(M100:M100)</f>
        <v>6</v>
      </c>
      <c r="N101" s="40"/>
      <c r="O101" s="135">
        <f>SUM(O100:O100)</f>
        <v>14590080.000000002</v>
      </c>
      <c r="P101" s="136"/>
      <c r="Q101" s="140"/>
      <c r="R101" s="38"/>
    </row>
    <row r="102" spans="1:18" s="83" customFormat="1" ht="25.5" x14ac:dyDescent="0.25">
      <c r="A102" s="128">
        <v>46</v>
      </c>
      <c r="B102" s="25" t="s">
        <v>229</v>
      </c>
      <c r="C102" s="26">
        <v>29747</v>
      </c>
      <c r="D102" s="24" t="s">
        <v>64</v>
      </c>
      <c r="E102" s="27">
        <v>3.66</v>
      </c>
      <c r="F102" s="27"/>
      <c r="G102" s="24"/>
      <c r="H102" s="28"/>
      <c r="I102" s="29">
        <v>0.4</v>
      </c>
      <c r="J102" s="130">
        <f>I102*(E102+F102+H102)</f>
        <v>1.4640000000000002</v>
      </c>
      <c r="K102" s="29">
        <v>1</v>
      </c>
      <c r="L102" s="28">
        <f>K102*(E102+F102+H102)</f>
        <v>3.66</v>
      </c>
      <c r="M102" s="24">
        <v>6</v>
      </c>
      <c r="N102" s="28">
        <f>+L102-J102</f>
        <v>2.1959999999999997</v>
      </c>
      <c r="O102" s="64">
        <f>+M102*N102*1490000</f>
        <v>19632239.999999996</v>
      </c>
      <c r="P102" s="53">
        <v>2023</v>
      </c>
      <c r="Q102" s="67" t="s">
        <v>195</v>
      </c>
      <c r="R102" s="24" t="s">
        <v>39</v>
      </c>
    </row>
    <row r="103" spans="1:18" s="138" customFormat="1" ht="27" x14ac:dyDescent="0.25">
      <c r="A103" s="134"/>
      <c r="B103" s="43" t="s">
        <v>230</v>
      </c>
      <c r="C103" s="44"/>
      <c r="D103" s="47"/>
      <c r="E103" s="46"/>
      <c r="F103" s="46"/>
      <c r="G103" s="47"/>
      <c r="H103" s="48"/>
      <c r="I103" s="49"/>
      <c r="J103" s="50"/>
      <c r="K103" s="41"/>
      <c r="L103" s="40"/>
      <c r="M103" s="47">
        <f>SUM(M102:M102)</f>
        <v>6</v>
      </c>
      <c r="N103" s="40"/>
      <c r="O103" s="135">
        <f>SUM(O102:O102)</f>
        <v>19632239.999999996</v>
      </c>
      <c r="P103" s="136"/>
      <c r="Q103" s="140"/>
      <c r="R103" s="38"/>
    </row>
    <row r="104" spans="1:18" s="83" customFormat="1" ht="25.5" x14ac:dyDescent="0.25">
      <c r="A104" s="128">
        <v>47</v>
      </c>
      <c r="B104" s="25" t="s">
        <v>231</v>
      </c>
      <c r="C104" s="61">
        <v>31463</v>
      </c>
      <c r="D104" s="53" t="s">
        <v>24</v>
      </c>
      <c r="E104" s="27">
        <v>3.34</v>
      </c>
      <c r="F104" s="27"/>
      <c r="G104" s="24"/>
      <c r="H104" s="28"/>
      <c r="I104" s="29">
        <v>0.4</v>
      </c>
      <c r="J104" s="130">
        <f>I104*(E104+F104+H104)</f>
        <v>1.3360000000000001</v>
      </c>
      <c r="K104" s="29">
        <v>1</v>
      </c>
      <c r="L104" s="28">
        <f>K104*(E104+F104+H104)</f>
        <v>3.34</v>
      </c>
      <c r="M104" s="24">
        <v>6</v>
      </c>
      <c r="N104" s="28">
        <f>+L104-J104</f>
        <v>2.0039999999999996</v>
      </c>
      <c r="O104" s="64">
        <f>+M104*N104*1490000</f>
        <v>17915759.999999996</v>
      </c>
      <c r="P104" s="53">
        <v>2023</v>
      </c>
      <c r="Q104" s="67" t="s">
        <v>195</v>
      </c>
      <c r="R104" s="24" t="s">
        <v>39</v>
      </c>
    </row>
    <row r="105" spans="1:18" s="138" customFormat="1" ht="27" x14ac:dyDescent="0.25">
      <c r="A105" s="134"/>
      <c r="B105" s="43" t="s">
        <v>232</v>
      </c>
      <c r="C105" s="62"/>
      <c r="D105" s="54"/>
      <c r="E105" s="46"/>
      <c r="F105" s="46"/>
      <c r="G105" s="47"/>
      <c r="H105" s="48"/>
      <c r="I105" s="49"/>
      <c r="J105" s="50"/>
      <c r="K105" s="41"/>
      <c r="L105" s="40"/>
      <c r="M105" s="47">
        <f>SUM(M104:M104)</f>
        <v>6</v>
      </c>
      <c r="N105" s="40"/>
      <c r="O105" s="135">
        <f>SUM(O104:O104)</f>
        <v>17915759.999999996</v>
      </c>
      <c r="P105" s="136"/>
      <c r="Q105" s="140"/>
      <c r="R105" s="38"/>
    </row>
    <row r="106" spans="1:18" s="83" customFormat="1" ht="25.5" x14ac:dyDescent="0.25">
      <c r="A106" s="128">
        <v>48</v>
      </c>
      <c r="B106" s="25" t="s">
        <v>233</v>
      </c>
      <c r="C106" s="26">
        <v>29474</v>
      </c>
      <c r="D106" s="53" t="s">
        <v>24</v>
      </c>
      <c r="E106" s="27">
        <v>3.65</v>
      </c>
      <c r="F106" s="27"/>
      <c r="G106" s="24"/>
      <c r="H106" s="28"/>
      <c r="I106" s="29">
        <v>0.4</v>
      </c>
      <c r="J106" s="130">
        <f>I106*(E106+F106+H106)</f>
        <v>1.46</v>
      </c>
      <c r="K106" s="29">
        <v>1</v>
      </c>
      <c r="L106" s="28">
        <f>K106*(E106+F106+H106)</f>
        <v>3.65</v>
      </c>
      <c r="M106" s="24">
        <v>6</v>
      </c>
      <c r="N106" s="28">
        <f>+L106-J106</f>
        <v>2.19</v>
      </c>
      <c r="O106" s="64">
        <f>+M106*N106*1490000</f>
        <v>19578600</v>
      </c>
      <c r="P106" s="53">
        <v>2023</v>
      </c>
      <c r="Q106" s="67" t="s">
        <v>195</v>
      </c>
      <c r="R106" s="24" t="s">
        <v>39</v>
      </c>
    </row>
    <row r="107" spans="1:18" s="138" customFormat="1" ht="27" x14ac:dyDescent="0.25">
      <c r="A107" s="134"/>
      <c r="B107" s="43" t="s">
        <v>234</v>
      </c>
      <c r="C107" s="44"/>
      <c r="D107" s="54"/>
      <c r="E107" s="46"/>
      <c r="F107" s="46"/>
      <c r="G107" s="47"/>
      <c r="H107" s="48"/>
      <c r="I107" s="49"/>
      <c r="J107" s="50"/>
      <c r="K107" s="41"/>
      <c r="L107" s="40"/>
      <c r="M107" s="47">
        <f>SUM(M106:M106)</f>
        <v>6</v>
      </c>
      <c r="N107" s="40"/>
      <c r="O107" s="135">
        <f>SUM(O106:O106)</f>
        <v>19578600</v>
      </c>
      <c r="P107" s="136"/>
      <c r="Q107" s="140"/>
      <c r="R107" s="38"/>
    </row>
    <row r="108" spans="1:18" s="83" customFormat="1" ht="25.5" x14ac:dyDescent="0.25">
      <c r="A108" s="128">
        <v>49</v>
      </c>
      <c r="B108" s="25" t="s">
        <v>235</v>
      </c>
      <c r="C108" s="56">
        <v>33650</v>
      </c>
      <c r="D108" s="24" t="s">
        <v>24</v>
      </c>
      <c r="E108" s="27">
        <v>2.72</v>
      </c>
      <c r="F108" s="27"/>
      <c r="G108" s="24"/>
      <c r="H108" s="28"/>
      <c r="I108" s="29">
        <v>0.4</v>
      </c>
      <c r="J108" s="130">
        <f>I108*(E108+F108+H108)</f>
        <v>1.0880000000000001</v>
      </c>
      <c r="K108" s="29">
        <v>1</v>
      </c>
      <c r="L108" s="28">
        <f>K108*(E108+F108+H108)</f>
        <v>2.72</v>
      </c>
      <c r="M108" s="24">
        <v>6</v>
      </c>
      <c r="N108" s="28">
        <f>+L108-J108</f>
        <v>1.6320000000000001</v>
      </c>
      <c r="O108" s="64">
        <f>+M108*N108*1490000</f>
        <v>14590080.000000002</v>
      </c>
      <c r="P108" s="53">
        <v>2023</v>
      </c>
      <c r="Q108" s="67" t="s">
        <v>195</v>
      </c>
      <c r="R108" s="24" t="s">
        <v>39</v>
      </c>
    </row>
    <row r="109" spans="1:18" s="138" customFormat="1" ht="27" x14ac:dyDescent="0.25">
      <c r="A109" s="134"/>
      <c r="B109" s="43" t="s">
        <v>236</v>
      </c>
      <c r="C109" s="57"/>
      <c r="D109" s="47"/>
      <c r="E109" s="46"/>
      <c r="F109" s="46"/>
      <c r="G109" s="47"/>
      <c r="H109" s="48"/>
      <c r="I109" s="49"/>
      <c r="J109" s="50"/>
      <c r="K109" s="41"/>
      <c r="L109" s="40"/>
      <c r="M109" s="47">
        <f>SUM(M108:M108)</f>
        <v>6</v>
      </c>
      <c r="N109" s="40"/>
      <c r="O109" s="135">
        <f>SUM(O108:O108)</f>
        <v>14590080.000000002</v>
      </c>
      <c r="P109" s="136"/>
      <c r="Q109" s="140"/>
      <c r="R109" s="38"/>
    </row>
    <row r="110" spans="1:18" s="139" customFormat="1" ht="25.5" x14ac:dyDescent="0.25">
      <c r="A110" s="141">
        <v>50</v>
      </c>
      <c r="B110" s="17" t="s">
        <v>237</v>
      </c>
      <c r="C110" s="18">
        <v>29382</v>
      </c>
      <c r="D110" s="21" t="s">
        <v>90</v>
      </c>
      <c r="E110" s="20">
        <v>4.4000000000000004</v>
      </c>
      <c r="F110" s="20">
        <v>0.5</v>
      </c>
      <c r="G110" s="19"/>
      <c r="H110" s="21"/>
      <c r="I110" s="22">
        <v>0.4</v>
      </c>
      <c r="J110" s="23">
        <f>I110*(E110+F110+H110)</f>
        <v>1.9600000000000002</v>
      </c>
      <c r="K110" s="22">
        <v>1</v>
      </c>
      <c r="L110" s="21">
        <f>K110*(E110+F110+H110)</f>
        <v>4.9000000000000004</v>
      </c>
      <c r="M110" s="19">
        <v>6</v>
      </c>
      <c r="N110" s="21">
        <f>+L110-J110</f>
        <v>2.9400000000000004</v>
      </c>
      <c r="O110" s="66">
        <f>+M110*N110*1490000</f>
        <v>26283600</v>
      </c>
      <c r="P110" s="51">
        <v>2023</v>
      </c>
      <c r="Q110" s="129" t="s">
        <v>191</v>
      </c>
      <c r="R110" s="24" t="s">
        <v>39</v>
      </c>
    </row>
    <row r="111" spans="1:18" s="138" customFormat="1" ht="27" x14ac:dyDescent="0.25">
      <c r="A111" s="134"/>
      <c r="B111" s="43" t="s">
        <v>239</v>
      </c>
      <c r="C111" s="44"/>
      <c r="D111" s="45"/>
      <c r="E111" s="46"/>
      <c r="F111" s="46"/>
      <c r="G111" s="47"/>
      <c r="H111" s="48"/>
      <c r="I111" s="49"/>
      <c r="J111" s="50"/>
      <c r="K111" s="41"/>
      <c r="L111" s="40"/>
      <c r="M111" s="47">
        <f>SUM(M110:M110)</f>
        <v>6</v>
      </c>
      <c r="N111" s="40"/>
      <c r="O111" s="135">
        <f>SUM(O110:O110)</f>
        <v>26283600</v>
      </c>
      <c r="P111" s="136"/>
      <c r="Q111" s="140"/>
      <c r="R111" s="38"/>
    </row>
    <row r="112" spans="1:18" s="83" customFormat="1" ht="25.5" x14ac:dyDescent="0.25">
      <c r="A112" s="128">
        <v>51</v>
      </c>
      <c r="B112" s="25" t="s">
        <v>240</v>
      </c>
      <c r="C112" s="26">
        <v>28075</v>
      </c>
      <c r="D112" s="28" t="s">
        <v>102</v>
      </c>
      <c r="E112" s="27">
        <v>4.32</v>
      </c>
      <c r="F112" s="27">
        <v>0.4</v>
      </c>
      <c r="G112" s="24"/>
      <c r="H112" s="28"/>
      <c r="I112" s="29">
        <v>0.4</v>
      </c>
      <c r="J112" s="130">
        <f>I112*(E112+F112+H112)</f>
        <v>1.8880000000000003</v>
      </c>
      <c r="K112" s="29">
        <v>1</v>
      </c>
      <c r="L112" s="28">
        <f>K112*(E112+F112+H112)</f>
        <v>4.7200000000000006</v>
      </c>
      <c r="M112" s="24">
        <v>6</v>
      </c>
      <c r="N112" s="28">
        <f>+L112-J112</f>
        <v>2.8320000000000003</v>
      </c>
      <c r="O112" s="64">
        <f>+M112*N112*1490000</f>
        <v>25318080</v>
      </c>
      <c r="P112" s="53">
        <v>2023</v>
      </c>
      <c r="Q112" s="67" t="s">
        <v>191</v>
      </c>
      <c r="R112" s="24" t="s">
        <v>39</v>
      </c>
    </row>
    <row r="113" spans="1:18" s="143" customFormat="1" ht="40.5" x14ac:dyDescent="0.25">
      <c r="A113" s="142"/>
      <c r="B113" s="43" t="s">
        <v>244</v>
      </c>
      <c r="C113" s="44"/>
      <c r="D113" s="45"/>
      <c r="E113" s="46"/>
      <c r="F113" s="46"/>
      <c r="G113" s="47"/>
      <c r="H113" s="45"/>
      <c r="I113" s="49"/>
      <c r="J113" s="50"/>
      <c r="K113" s="49"/>
      <c r="L113" s="45"/>
      <c r="M113" s="47">
        <f>SUM(M112:M112)</f>
        <v>6</v>
      </c>
      <c r="N113" s="45"/>
      <c r="O113" s="65">
        <f>SUM(O112:O112)</f>
        <v>25318080</v>
      </c>
      <c r="P113" s="54"/>
      <c r="Q113" s="140"/>
      <c r="R113" s="47"/>
    </row>
    <row r="114" spans="1:18" s="133" customFormat="1" ht="25.5" x14ac:dyDescent="0.25">
      <c r="A114" s="131">
        <v>52</v>
      </c>
      <c r="B114" s="30" t="s">
        <v>245</v>
      </c>
      <c r="C114" s="31">
        <v>34553</v>
      </c>
      <c r="D114" s="34" t="s">
        <v>102</v>
      </c>
      <c r="E114" s="33">
        <v>2.67</v>
      </c>
      <c r="F114" s="33"/>
      <c r="G114" s="32"/>
      <c r="H114" s="34"/>
      <c r="I114" s="35">
        <v>0.4</v>
      </c>
      <c r="J114" s="42">
        <f>I114*(E114+F114+H114)</f>
        <v>1.0680000000000001</v>
      </c>
      <c r="K114" s="35">
        <v>1</v>
      </c>
      <c r="L114" s="34">
        <f>K114*(E114+F114+H114)</f>
        <v>2.67</v>
      </c>
      <c r="M114" s="32">
        <v>2</v>
      </c>
      <c r="N114" s="34">
        <f>+L114-J114</f>
        <v>1.6019999999999999</v>
      </c>
      <c r="O114" s="63">
        <f>+M114*N114*1490000</f>
        <v>4773960</v>
      </c>
      <c r="P114" s="52">
        <v>2023</v>
      </c>
      <c r="Q114" s="132" t="s">
        <v>191</v>
      </c>
      <c r="R114" s="32" t="s">
        <v>246</v>
      </c>
    </row>
    <row r="115" spans="1:18" s="143" customFormat="1" ht="27" x14ac:dyDescent="0.25">
      <c r="A115" s="142"/>
      <c r="B115" s="43" t="s">
        <v>247</v>
      </c>
      <c r="C115" s="44"/>
      <c r="D115" s="45"/>
      <c r="E115" s="46"/>
      <c r="F115" s="46"/>
      <c r="G115" s="47"/>
      <c r="H115" s="45"/>
      <c r="I115" s="49"/>
      <c r="J115" s="50"/>
      <c r="K115" s="49"/>
      <c r="L115" s="45"/>
      <c r="M115" s="47">
        <f>SUM(M114:M114)</f>
        <v>2</v>
      </c>
      <c r="N115" s="45"/>
      <c r="O115" s="65">
        <f>SUM(O114:O114)</f>
        <v>4773960</v>
      </c>
      <c r="P115" s="54"/>
      <c r="Q115" s="140"/>
      <c r="R115" s="47"/>
    </row>
    <row r="116" spans="1:18" s="83" customFormat="1" ht="25.5" x14ac:dyDescent="0.25">
      <c r="A116" s="128">
        <v>53</v>
      </c>
      <c r="B116" s="25" t="s">
        <v>248</v>
      </c>
      <c r="C116" s="26">
        <v>30599</v>
      </c>
      <c r="D116" s="53" t="s">
        <v>24</v>
      </c>
      <c r="E116" s="27">
        <v>3.34</v>
      </c>
      <c r="F116" s="27"/>
      <c r="G116" s="24"/>
      <c r="H116" s="28"/>
      <c r="I116" s="29">
        <v>0.4</v>
      </c>
      <c r="J116" s="130">
        <f>I116*(E116+F116+H116)</f>
        <v>1.3360000000000001</v>
      </c>
      <c r="K116" s="29">
        <v>1</v>
      </c>
      <c r="L116" s="28">
        <f>K116*(E116+F116+H116)</f>
        <v>3.34</v>
      </c>
      <c r="M116" s="24">
        <v>6</v>
      </c>
      <c r="N116" s="28">
        <f>+L116-J116</f>
        <v>2.0039999999999996</v>
      </c>
      <c r="O116" s="64">
        <f>+M116*N116*1490000</f>
        <v>17915759.999999996</v>
      </c>
      <c r="P116" s="53">
        <v>2023</v>
      </c>
      <c r="Q116" s="67" t="s">
        <v>191</v>
      </c>
      <c r="R116" s="24" t="s">
        <v>39</v>
      </c>
    </row>
    <row r="117" spans="1:18" s="138" customFormat="1" ht="27" x14ac:dyDescent="0.25">
      <c r="A117" s="134"/>
      <c r="B117" s="43" t="s">
        <v>250</v>
      </c>
      <c r="C117" s="44"/>
      <c r="D117" s="54"/>
      <c r="E117" s="46"/>
      <c r="F117" s="46"/>
      <c r="G117" s="47"/>
      <c r="H117" s="48"/>
      <c r="I117" s="49"/>
      <c r="J117" s="50"/>
      <c r="K117" s="41"/>
      <c r="L117" s="40"/>
      <c r="M117" s="47">
        <f>SUM(M116:M116)</f>
        <v>6</v>
      </c>
      <c r="N117" s="40"/>
      <c r="O117" s="135">
        <f>SUM(O116:O116)</f>
        <v>17915759.999999996</v>
      </c>
      <c r="P117" s="136"/>
      <c r="Q117" s="140"/>
      <c r="R117" s="38"/>
    </row>
    <row r="118" spans="1:18" s="83" customFormat="1" ht="25.5" x14ac:dyDescent="0.25">
      <c r="A118" s="128">
        <v>54</v>
      </c>
      <c r="B118" s="25" t="s">
        <v>251</v>
      </c>
      <c r="C118" s="56">
        <v>33947</v>
      </c>
      <c r="D118" s="64" t="s">
        <v>102</v>
      </c>
      <c r="E118" s="27">
        <v>2.67</v>
      </c>
      <c r="F118" s="27"/>
      <c r="G118" s="24"/>
      <c r="H118" s="28"/>
      <c r="I118" s="29">
        <v>0.4</v>
      </c>
      <c r="J118" s="130">
        <f>I118*(E118+F118+H118)</f>
        <v>1.0680000000000001</v>
      </c>
      <c r="K118" s="29">
        <v>1</v>
      </c>
      <c r="L118" s="28">
        <f>K118*(E118+F118+H118)</f>
        <v>2.67</v>
      </c>
      <c r="M118" s="24">
        <v>6</v>
      </c>
      <c r="N118" s="28">
        <f>+L118-J118</f>
        <v>1.6019999999999999</v>
      </c>
      <c r="O118" s="64">
        <f>+M118*N118*1490000</f>
        <v>14321879.999999998</v>
      </c>
      <c r="P118" s="53">
        <v>2023</v>
      </c>
      <c r="Q118" s="67" t="s">
        <v>191</v>
      </c>
      <c r="R118" s="24" t="s">
        <v>39</v>
      </c>
    </row>
    <row r="119" spans="1:18" s="138" customFormat="1" ht="27" x14ac:dyDescent="0.25">
      <c r="A119" s="134"/>
      <c r="B119" s="43" t="s">
        <v>254</v>
      </c>
      <c r="C119" s="57"/>
      <c r="D119" s="65"/>
      <c r="E119" s="46"/>
      <c r="F119" s="46"/>
      <c r="G119" s="47"/>
      <c r="H119" s="48"/>
      <c r="I119" s="49"/>
      <c r="J119" s="50"/>
      <c r="K119" s="41"/>
      <c r="L119" s="40"/>
      <c r="M119" s="47">
        <f>SUM(M118:M118)</f>
        <v>6</v>
      </c>
      <c r="N119" s="40"/>
      <c r="O119" s="135">
        <f>SUM(O118:O118)</f>
        <v>14321879.999999998</v>
      </c>
      <c r="P119" s="136"/>
      <c r="Q119" s="140"/>
      <c r="R119" s="38"/>
    </row>
    <row r="120" spans="1:18" s="83" customFormat="1" ht="25.5" x14ac:dyDescent="0.25">
      <c r="A120" s="128">
        <v>55</v>
      </c>
      <c r="B120" s="25" t="s">
        <v>255</v>
      </c>
      <c r="C120" s="26">
        <v>30275</v>
      </c>
      <c r="D120" s="24" t="s">
        <v>64</v>
      </c>
      <c r="E120" s="27">
        <v>3.66</v>
      </c>
      <c r="F120" s="27"/>
      <c r="G120" s="24"/>
      <c r="H120" s="28"/>
      <c r="I120" s="29">
        <v>0.4</v>
      </c>
      <c r="J120" s="130">
        <f>I120*(E120+F120+H120)</f>
        <v>1.4640000000000002</v>
      </c>
      <c r="K120" s="29">
        <v>1</v>
      </c>
      <c r="L120" s="28">
        <f>K120*(E120+F120+H120)</f>
        <v>3.66</v>
      </c>
      <c r="M120" s="24">
        <v>6</v>
      </c>
      <c r="N120" s="28">
        <f>+L120-J120</f>
        <v>2.1959999999999997</v>
      </c>
      <c r="O120" s="64">
        <f>+M120*N120*1490000</f>
        <v>19632239.999999996</v>
      </c>
      <c r="P120" s="53">
        <v>2023</v>
      </c>
      <c r="Q120" s="67" t="s">
        <v>191</v>
      </c>
      <c r="R120" s="24" t="s">
        <v>39</v>
      </c>
    </row>
    <row r="121" spans="1:18" s="138" customFormat="1" ht="27" x14ac:dyDescent="0.25">
      <c r="A121" s="134"/>
      <c r="B121" s="43" t="s">
        <v>256</v>
      </c>
      <c r="C121" s="44"/>
      <c r="D121" s="47"/>
      <c r="E121" s="46"/>
      <c r="F121" s="46"/>
      <c r="G121" s="47"/>
      <c r="H121" s="48"/>
      <c r="I121" s="49"/>
      <c r="J121" s="50"/>
      <c r="K121" s="41"/>
      <c r="L121" s="40"/>
      <c r="M121" s="47">
        <f>SUM(M120:M120)</f>
        <v>6</v>
      </c>
      <c r="N121" s="40"/>
      <c r="O121" s="135">
        <f>SUM(O120:O120)</f>
        <v>19632239.999999996</v>
      </c>
      <c r="P121" s="136"/>
      <c r="Q121" s="140"/>
      <c r="R121" s="38"/>
    </row>
    <row r="122" spans="1:18" s="83" customFormat="1" ht="25.5" x14ac:dyDescent="0.25">
      <c r="A122" s="128">
        <v>56</v>
      </c>
      <c r="B122" s="25" t="s">
        <v>257</v>
      </c>
      <c r="C122" s="26">
        <v>32426</v>
      </c>
      <c r="D122" s="24" t="s">
        <v>24</v>
      </c>
      <c r="E122" s="27">
        <v>2.72</v>
      </c>
      <c r="F122" s="27"/>
      <c r="G122" s="24"/>
      <c r="H122" s="28"/>
      <c r="I122" s="29">
        <v>0.4</v>
      </c>
      <c r="J122" s="130">
        <f>I122*(E122+F122+H122)</f>
        <v>1.0880000000000001</v>
      </c>
      <c r="K122" s="29">
        <v>1</v>
      </c>
      <c r="L122" s="28">
        <f>K122*(E122+F122+H122)</f>
        <v>2.72</v>
      </c>
      <c r="M122" s="24">
        <v>6</v>
      </c>
      <c r="N122" s="28">
        <f>+L122-J122</f>
        <v>1.6320000000000001</v>
      </c>
      <c r="O122" s="64">
        <f>+M122*N122*1490000</f>
        <v>14590080.000000002</v>
      </c>
      <c r="P122" s="53">
        <v>2023</v>
      </c>
      <c r="Q122" s="67" t="s">
        <v>191</v>
      </c>
      <c r="R122" s="24" t="s">
        <v>39</v>
      </c>
    </row>
    <row r="123" spans="1:18" s="138" customFormat="1" ht="27" x14ac:dyDescent="0.25">
      <c r="A123" s="134"/>
      <c r="B123" s="43" t="s">
        <v>259</v>
      </c>
      <c r="C123" s="44"/>
      <c r="D123" s="47"/>
      <c r="E123" s="46"/>
      <c r="F123" s="46"/>
      <c r="G123" s="47"/>
      <c r="H123" s="48"/>
      <c r="I123" s="49"/>
      <c r="J123" s="50"/>
      <c r="K123" s="41"/>
      <c r="L123" s="40"/>
      <c r="M123" s="47">
        <f>SUM(M122:M122)</f>
        <v>6</v>
      </c>
      <c r="N123" s="40"/>
      <c r="O123" s="135">
        <f>SUM(O122:O122)</f>
        <v>14590080.000000002</v>
      </c>
      <c r="P123" s="136"/>
      <c r="Q123" s="140"/>
      <c r="R123" s="38"/>
    </row>
    <row r="124" spans="1:18" s="83" customFormat="1" ht="25.5" x14ac:dyDescent="0.25">
      <c r="A124" s="128">
        <v>57</v>
      </c>
      <c r="B124" s="25" t="s">
        <v>260</v>
      </c>
      <c r="C124" s="26">
        <v>31128</v>
      </c>
      <c r="D124" s="24" t="s">
        <v>24</v>
      </c>
      <c r="E124" s="27">
        <v>2.72</v>
      </c>
      <c r="F124" s="27"/>
      <c r="G124" s="24"/>
      <c r="H124" s="28"/>
      <c r="I124" s="29">
        <v>0.4</v>
      </c>
      <c r="J124" s="130">
        <f>I124*(E124+F124+H124)</f>
        <v>1.0880000000000001</v>
      </c>
      <c r="K124" s="29">
        <v>1</v>
      </c>
      <c r="L124" s="28">
        <f>K124*(E124+F124+H124)</f>
        <v>2.72</v>
      </c>
      <c r="M124" s="24">
        <v>6</v>
      </c>
      <c r="N124" s="28">
        <f>+L124-J124</f>
        <v>1.6320000000000001</v>
      </c>
      <c r="O124" s="64">
        <f>+M124*N124*1490000</f>
        <v>14590080.000000002</v>
      </c>
      <c r="P124" s="53">
        <v>2023</v>
      </c>
      <c r="Q124" s="67" t="s">
        <v>191</v>
      </c>
      <c r="R124" s="24" t="s">
        <v>39</v>
      </c>
    </row>
    <row r="125" spans="1:18" s="138" customFormat="1" ht="27" x14ac:dyDescent="0.25">
      <c r="A125" s="134"/>
      <c r="B125" s="43" t="s">
        <v>261</v>
      </c>
      <c r="C125" s="44"/>
      <c r="D125" s="47"/>
      <c r="E125" s="46"/>
      <c r="F125" s="46"/>
      <c r="G125" s="47"/>
      <c r="H125" s="48"/>
      <c r="I125" s="49"/>
      <c r="J125" s="50"/>
      <c r="K125" s="41"/>
      <c r="L125" s="40"/>
      <c r="M125" s="47">
        <f>SUM(M124:M124)</f>
        <v>6</v>
      </c>
      <c r="N125" s="40"/>
      <c r="O125" s="135">
        <f>SUM(O124:O124)</f>
        <v>14590080.000000002</v>
      </c>
      <c r="P125" s="136"/>
      <c r="Q125" s="140"/>
      <c r="R125" s="38"/>
    </row>
    <row r="126" spans="1:18" s="83" customFormat="1" ht="25.5" x14ac:dyDescent="0.25">
      <c r="A126" s="128">
        <v>58</v>
      </c>
      <c r="B126" s="25" t="s">
        <v>262</v>
      </c>
      <c r="C126" s="26">
        <v>31122</v>
      </c>
      <c r="D126" s="53" t="s">
        <v>24</v>
      </c>
      <c r="E126" s="27">
        <v>3.03</v>
      </c>
      <c r="F126" s="27"/>
      <c r="G126" s="24"/>
      <c r="H126" s="28"/>
      <c r="I126" s="29">
        <v>0.4</v>
      </c>
      <c r="J126" s="130">
        <f>I126*(E126+F126+H126)</f>
        <v>1.212</v>
      </c>
      <c r="K126" s="29">
        <v>1</v>
      </c>
      <c r="L126" s="28">
        <f>K126*(E126+F126+H126)</f>
        <v>3.03</v>
      </c>
      <c r="M126" s="24">
        <v>6</v>
      </c>
      <c r="N126" s="28">
        <f>+L126-J126</f>
        <v>1.8179999999999998</v>
      </c>
      <c r="O126" s="64">
        <f>+M126*N126*1490000</f>
        <v>16252920</v>
      </c>
      <c r="P126" s="53">
        <v>2023</v>
      </c>
      <c r="Q126" s="67" t="s">
        <v>191</v>
      </c>
      <c r="R126" s="24" t="s">
        <v>39</v>
      </c>
    </row>
    <row r="127" spans="1:18" s="138" customFormat="1" ht="27" x14ac:dyDescent="0.25">
      <c r="A127" s="134"/>
      <c r="B127" s="43" t="s">
        <v>263</v>
      </c>
      <c r="C127" s="44"/>
      <c r="D127" s="54"/>
      <c r="E127" s="46"/>
      <c r="F127" s="46"/>
      <c r="G127" s="47"/>
      <c r="H127" s="48"/>
      <c r="I127" s="49"/>
      <c r="J127" s="50"/>
      <c r="K127" s="41"/>
      <c r="L127" s="40"/>
      <c r="M127" s="47">
        <f>SUM(M126:M126)</f>
        <v>6</v>
      </c>
      <c r="N127" s="40"/>
      <c r="O127" s="135">
        <f>SUM(O126:O126)</f>
        <v>16252920</v>
      </c>
      <c r="P127" s="136"/>
      <c r="Q127" s="140"/>
      <c r="R127" s="38"/>
    </row>
    <row r="128" spans="1:18" s="83" customFormat="1" ht="25.5" x14ac:dyDescent="0.25">
      <c r="A128" s="128">
        <v>59</v>
      </c>
      <c r="B128" s="25" t="s">
        <v>264</v>
      </c>
      <c r="C128" s="61">
        <v>32365</v>
      </c>
      <c r="D128" s="24" t="s">
        <v>24</v>
      </c>
      <c r="E128" s="27">
        <v>3.34</v>
      </c>
      <c r="F128" s="27"/>
      <c r="G128" s="24"/>
      <c r="H128" s="28"/>
      <c r="I128" s="29">
        <v>0.4</v>
      </c>
      <c r="J128" s="130">
        <f>I128*(E128+F128+H128)</f>
        <v>1.3360000000000001</v>
      </c>
      <c r="K128" s="29">
        <v>1</v>
      </c>
      <c r="L128" s="28">
        <f>K128*(E128+F128+H128)</f>
        <v>3.34</v>
      </c>
      <c r="M128" s="24">
        <v>6</v>
      </c>
      <c r="N128" s="28">
        <f>+L128-J128</f>
        <v>2.0039999999999996</v>
      </c>
      <c r="O128" s="64">
        <f>+M128*N128*1490000</f>
        <v>17915759.999999996</v>
      </c>
      <c r="P128" s="53">
        <v>2023</v>
      </c>
      <c r="Q128" s="67" t="s">
        <v>191</v>
      </c>
      <c r="R128" s="24" t="s">
        <v>39</v>
      </c>
    </row>
    <row r="129" spans="1:18" s="138" customFormat="1" ht="27" x14ac:dyDescent="0.25">
      <c r="A129" s="134"/>
      <c r="B129" s="43" t="s">
        <v>265</v>
      </c>
      <c r="C129" s="62"/>
      <c r="D129" s="47"/>
      <c r="E129" s="46"/>
      <c r="F129" s="46"/>
      <c r="G129" s="47"/>
      <c r="H129" s="48"/>
      <c r="I129" s="49"/>
      <c r="J129" s="50"/>
      <c r="K129" s="41"/>
      <c r="L129" s="40"/>
      <c r="M129" s="47">
        <f>SUM(M128:M128)</f>
        <v>6</v>
      </c>
      <c r="N129" s="40"/>
      <c r="O129" s="135">
        <f>SUM(O128:O128)</f>
        <v>17915759.999999996</v>
      </c>
      <c r="P129" s="136"/>
      <c r="Q129" s="140"/>
      <c r="R129" s="38"/>
    </row>
    <row r="130" spans="1:18" s="83" customFormat="1" ht="25.5" x14ac:dyDescent="0.25">
      <c r="A130" s="128">
        <v>60</v>
      </c>
      <c r="B130" s="25" t="s">
        <v>266</v>
      </c>
      <c r="C130" s="26">
        <v>34757</v>
      </c>
      <c r="D130" s="24" t="s">
        <v>64</v>
      </c>
      <c r="E130" s="27">
        <v>2.34</v>
      </c>
      <c r="F130" s="27"/>
      <c r="G130" s="24"/>
      <c r="H130" s="28"/>
      <c r="I130" s="29">
        <v>0.4</v>
      </c>
      <c r="J130" s="130">
        <f>I130*(E130+F130+H130)</f>
        <v>0.93599999999999994</v>
      </c>
      <c r="K130" s="29">
        <v>1</v>
      </c>
      <c r="L130" s="28">
        <f>K130*(E130+F130+H130)</f>
        <v>2.34</v>
      </c>
      <c r="M130" s="24">
        <v>4</v>
      </c>
      <c r="N130" s="28">
        <f>+L130-J130</f>
        <v>1.4039999999999999</v>
      </c>
      <c r="O130" s="64">
        <f>+M130*N130*1490000</f>
        <v>8367839.9999999991</v>
      </c>
      <c r="P130" s="53">
        <v>2023</v>
      </c>
      <c r="Q130" s="67" t="s">
        <v>191</v>
      </c>
      <c r="R130" s="24" t="s">
        <v>393</v>
      </c>
    </row>
    <row r="131" spans="1:18" s="83" customFormat="1" ht="38.25" x14ac:dyDescent="0.25">
      <c r="A131" s="128"/>
      <c r="B131" s="25" t="s">
        <v>266</v>
      </c>
      <c r="C131" s="26">
        <v>34757</v>
      </c>
      <c r="D131" s="24" t="s">
        <v>64</v>
      </c>
      <c r="E131" s="27">
        <v>2.34</v>
      </c>
      <c r="F131" s="27"/>
      <c r="G131" s="24"/>
      <c r="H131" s="28"/>
      <c r="I131" s="29">
        <v>0.4</v>
      </c>
      <c r="J131" s="130">
        <f>I131*(E131+F131+H131)</f>
        <v>0.93599999999999994</v>
      </c>
      <c r="K131" s="29">
        <v>1</v>
      </c>
      <c r="L131" s="28">
        <f>K131*(E131+F131+H131)</f>
        <v>2.34</v>
      </c>
      <c r="M131" s="24">
        <v>2</v>
      </c>
      <c r="N131" s="28">
        <f>+L131-J131</f>
        <v>1.4039999999999999</v>
      </c>
      <c r="O131" s="64">
        <f>+M131*N131*1490000</f>
        <v>4183919.9999999995</v>
      </c>
      <c r="P131" s="53">
        <v>2023</v>
      </c>
      <c r="Q131" s="67" t="s">
        <v>768</v>
      </c>
      <c r="R131" s="24" t="s">
        <v>799</v>
      </c>
    </row>
    <row r="132" spans="1:18" s="138" customFormat="1" ht="27" x14ac:dyDescent="0.25">
      <c r="A132" s="134"/>
      <c r="B132" s="43" t="s">
        <v>267</v>
      </c>
      <c r="C132" s="44"/>
      <c r="D132" s="47"/>
      <c r="E132" s="46"/>
      <c r="F132" s="46"/>
      <c r="G132" s="47"/>
      <c r="H132" s="48"/>
      <c r="I132" s="49"/>
      <c r="J132" s="50"/>
      <c r="K132" s="41"/>
      <c r="L132" s="40"/>
      <c r="M132" s="47">
        <f>SUM(M130:M131)</f>
        <v>6</v>
      </c>
      <c r="N132" s="40"/>
      <c r="O132" s="135">
        <f>SUM(O130:O131)</f>
        <v>12551759.999999998</v>
      </c>
      <c r="P132" s="136"/>
      <c r="Q132" s="140"/>
      <c r="R132" s="38"/>
    </row>
    <row r="133" spans="1:18" s="83" customFormat="1" ht="25.5" x14ac:dyDescent="0.25">
      <c r="A133" s="128">
        <v>61</v>
      </c>
      <c r="B133" s="25" t="s">
        <v>268</v>
      </c>
      <c r="C133" s="26">
        <v>29714</v>
      </c>
      <c r="D133" s="53" t="s">
        <v>24</v>
      </c>
      <c r="E133" s="27">
        <v>3.65</v>
      </c>
      <c r="F133" s="27"/>
      <c r="G133" s="24"/>
      <c r="H133" s="28"/>
      <c r="I133" s="29">
        <v>0.4</v>
      </c>
      <c r="J133" s="130">
        <f>I133*(E133+F133+H133)</f>
        <v>1.46</v>
      </c>
      <c r="K133" s="29">
        <v>1</v>
      </c>
      <c r="L133" s="28">
        <f>K133*(E133+F133+H133)</f>
        <v>3.65</v>
      </c>
      <c r="M133" s="24">
        <v>6</v>
      </c>
      <c r="N133" s="28">
        <f>+L133-J133</f>
        <v>2.19</v>
      </c>
      <c r="O133" s="64">
        <f>+M133*N133*1490000</f>
        <v>19578600</v>
      </c>
      <c r="P133" s="53">
        <v>2023</v>
      </c>
      <c r="Q133" s="67" t="s">
        <v>191</v>
      </c>
      <c r="R133" s="24" t="s">
        <v>39</v>
      </c>
    </row>
    <row r="134" spans="1:18" s="138" customFormat="1" ht="27" x14ac:dyDescent="0.25">
      <c r="A134" s="134"/>
      <c r="B134" s="43" t="s">
        <v>269</v>
      </c>
      <c r="C134" s="44"/>
      <c r="D134" s="54"/>
      <c r="E134" s="46"/>
      <c r="F134" s="46"/>
      <c r="G134" s="47"/>
      <c r="H134" s="48"/>
      <c r="I134" s="49"/>
      <c r="J134" s="50"/>
      <c r="K134" s="41"/>
      <c r="L134" s="40"/>
      <c r="M134" s="47">
        <f>SUM(M133:M133)</f>
        <v>6</v>
      </c>
      <c r="N134" s="40"/>
      <c r="O134" s="135">
        <f>SUM(O133:O133)</f>
        <v>19578600</v>
      </c>
      <c r="P134" s="136"/>
      <c r="Q134" s="140"/>
      <c r="R134" s="38"/>
    </row>
    <row r="135" spans="1:18" s="139" customFormat="1" x14ac:dyDescent="0.25">
      <c r="A135" s="141">
        <v>62</v>
      </c>
      <c r="B135" s="17" t="s">
        <v>270</v>
      </c>
      <c r="C135" s="58">
        <v>33662</v>
      </c>
      <c r="D135" s="66" t="s">
        <v>102</v>
      </c>
      <c r="E135" s="20">
        <v>2.67</v>
      </c>
      <c r="F135" s="20"/>
      <c r="G135" s="19"/>
      <c r="H135" s="21"/>
      <c r="I135" s="22">
        <v>0.5</v>
      </c>
      <c r="J135" s="23">
        <f>I135*(E135+F135+H135)</f>
        <v>1.335</v>
      </c>
      <c r="K135" s="22">
        <v>1</v>
      </c>
      <c r="L135" s="21">
        <f>K135*(E135+F135+H135)</f>
        <v>2.67</v>
      </c>
      <c r="M135" s="19">
        <v>2</v>
      </c>
      <c r="N135" s="21">
        <f>+L135-J135</f>
        <v>1.335</v>
      </c>
      <c r="O135" s="66">
        <f>+M135*N135*1490000</f>
        <v>3978300</v>
      </c>
      <c r="P135" s="51">
        <v>2023</v>
      </c>
      <c r="Q135" s="129" t="s">
        <v>271</v>
      </c>
      <c r="R135" s="19" t="s">
        <v>67</v>
      </c>
    </row>
    <row r="136" spans="1:18" s="133" customFormat="1" ht="38.25" x14ac:dyDescent="0.25">
      <c r="A136" s="131"/>
      <c r="B136" s="30" t="s">
        <v>270</v>
      </c>
      <c r="C136" s="55">
        <v>33662</v>
      </c>
      <c r="D136" s="63" t="s">
        <v>102</v>
      </c>
      <c r="E136" s="33">
        <v>2.67</v>
      </c>
      <c r="F136" s="33">
        <v>0.4</v>
      </c>
      <c r="G136" s="32"/>
      <c r="H136" s="34"/>
      <c r="I136" s="35">
        <v>0.5</v>
      </c>
      <c r="J136" s="42">
        <f>I136*(E136+F136+H136)</f>
        <v>1.5349999999999999</v>
      </c>
      <c r="K136" s="35">
        <v>1</v>
      </c>
      <c r="L136" s="34">
        <f>K136*(E136+F136+H136)</f>
        <v>3.07</v>
      </c>
      <c r="M136" s="32">
        <v>4</v>
      </c>
      <c r="N136" s="34">
        <f>+L136-J136</f>
        <v>1.5349999999999999</v>
      </c>
      <c r="O136" s="63">
        <f>+M136*N136*1490000</f>
        <v>9148600</v>
      </c>
      <c r="P136" s="52">
        <v>2023</v>
      </c>
      <c r="Q136" s="132" t="s">
        <v>271</v>
      </c>
      <c r="R136" s="32" t="s">
        <v>272</v>
      </c>
    </row>
    <row r="137" spans="1:18" s="138" customFormat="1" ht="27" x14ac:dyDescent="0.25">
      <c r="A137" s="134"/>
      <c r="B137" s="43" t="s">
        <v>273</v>
      </c>
      <c r="C137" s="57"/>
      <c r="D137" s="65"/>
      <c r="E137" s="46"/>
      <c r="F137" s="46"/>
      <c r="G137" s="47"/>
      <c r="H137" s="48"/>
      <c r="I137" s="49"/>
      <c r="J137" s="50"/>
      <c r="K137" s="41"/>
      <c r="L137" s="40"/>
      <c r="M137" s="47">
        <f>SUM(M135:M136)</f>
        <v>6</v>
      </c>
      <c r="N137" s="40"/>
      <c r="O137" s="135">
        <f>SUM(O135:O136)</f>
        <v>13126900</v>
      </c>
      <c r="P137" s="136"/>
      <c r="Q137" s="140"/>
      <c r="R137" s="38"/>
    </row>
    <row r="138" spans="1:18" s="83" customFormat="1" x14ac:dyDescent="0.25">
      <c r="A138" s="128">
        <v>63</v>
      </c>
      <c r="B138" s="25" t="s">
        <v>274</v>
      </c>
      <c r="C138" s="56">
        <v>34490</v>
      </c>
      <c r="D138" s="28" t="s">
        <v>102</v>
      </c>
      <c r="E138" s="27">
        <v>2.67</v>
      </c>
      <c r="F138" s="27"/>
      <c r="G138" s="24"/>
      <c r="H138" s="28"/>
      <c r="I138" s="29">
        <v>0.5</v>
      </c>
      <c r="J138" s="130">
        <f>I138*(E138+F138+H138)</f>
        <v>1.335</v>
      </c>
      <c r="K138" s="29">
        <v>1</v>
      </c>
      <c r="L138" s="28">
        <f>K138*(E138+F138+H138)</f>
        <v>2.67</v>
      </c>
      <c r="M138" s="24">
        <v>6</v>
      </c>
      <c r="N138" s="28">
        <f>+L138-J138</f>
        <v>1.335</v>
      </c>
      <c r="O138" s="64">
        <f>+M138*N138*1490000</f>
        <v>11934900</v>
      </c>
      <c r="P138" s="53">
        <v>2023</v>
      </c>
      <c r="Q138" s="67" t="s">
        <v>271</v>
      </c>
      <c r="R138" s="24" t="s">
        <v>39</v>
      </c>
    </row>
    <row r="139" spans="1:18" s="143" customFormat="1" ht="27" x14ac:dyDescent="0.25">
      <c r="A139" s="142"/>
      <c r="B139" s="43" t="s">
        <v>275</v>
      </c>
      <c r="C139" s="57"/>
      <c r="D139" s="45"/>
      <c r="E139" s="46"/>
      <c r="F139" s="46"/>
      <c r="G139" s="47"/>
      <c r="H139" s="45"/>
      <c r="I139" s="49"/>
      <c r="J139" s="50"/>
      <c r="K139" s="49"/>
      <c r="L139" s="45"/>
      <c r="M139" s="47">
        <f>SUM(M138:M138)</f>
        <v>6</v>
      </c>
      <c r="N139" s="45"/>
      <c r="O139" s="65">
        <f>SUM(O138:O138)</f>
        <v>11934900</v>
      </c>
      <c r="P139" s="54"/>
      <c r="Q139" s="140"/>
      <c r="R139" s="47"/>
    </row>
    <row r="140" spans="1:18" s="133" customFormat="1" ht="25.5" x14ac:dyDescent="0.25">
      <c r="A140" s="131">
        <v>64</v>
      </c>
      <c r="B140" s="30" t="s">
        <v>276</v>
      </c>
      <c r="C140" s="55">
        <v>31909</v>
      </c>
      <c r="D140" s="32" t="s">
        <v>24</v>
      </c>
      <c r="E140" s="33">
        <v>2.41</v>
      </c>
      <c r="F140" s="33"/>
      <c r="G140" s="32"/>
      <c r="H140" s="34"/>
      <c r="I140" s="35">
        <v>0.5</v>
      </c>
      <c r="J140" s="42">
        <f>I140*(E140+F140+H140)</f>
        <v>1.2050000000000001</v>
      </c>
      <c r="K140" s="35">
        <v>1</v>
      </c>
      <c r="L140" s="34">
        <f>K140*(E140+F140+H140)</f>
        <v>2.41</v>
      </c>
      <c r="M140" s="32">
        <v>3</v>
      </c>
      <c r="N140" s="34">
        <f>+L140-J140</f>
        <v>1.2050000000000001</v>
      </c>
      <c r="O140" s="63">
        <f>+M140*N140*1490000</f>
        <v>5386350</v>
      </c>
      <c r="P140" s="52">
        <v>2023</v>
      </c>
      <c r="Q140" s="132" t="s">
        <v>271</v>
      </c>
      <c r="R140" s="32" t="s">
        <v>278</v>
      </c>
    </row>
    <row r="141" spans="1:18" s="138" customFormat="1" ht="27" x14ac:dyDescent="0.25">
      <c r="A141" s="134"/>
      <c r="B141" s="43" t="s">
        <v>280</v>
      </c>
      <c r="C141" s="57"/>
      <c r="D141" s="47"/>
      <c r="E141" s="46"/>
      <c r="F141" s="46"/>
      <c r="G141" s="47"/>
      <c r="H141" s="48"/>
      <c r="I141" s="49"/>
      <c r="J141" s="50"/>
      <c r="K141" s="41"/>
      <c r="L141" s="40"/>
      <c r="M141" s="47">
        <f>SUM(M140:M140)</f>
        <v>3</v>
      </c>
      <c r="N141" s="40"/>
      <c r="O141" s="135">
        <f>SUM(O140:O140)</f>
        <v>5386350</v>
      </c>
      <c r="P141" s="136"/>
      <c r="Q141" s="140"/>
      <c r="R141" s="38"/>
    </row>
    <row r="142" spans="1:18" s="83" customFormat="1" ht="25.5" x14ac:dyDescent="0.25">
      <c r="A142" s="128">
        <v>65</v>
      </c>
      <c r="B142" s="25" t="s">
        <v>281</v>
      </c>
      <c r="C142" s="56">
        <v>34108</v>
      </c>
      <c r="D142" s="24" t="s">
        <v>24</v>
      </c>
      <c r="E142" s="33">
        <f>2.1*85%</f>
        <v>1.7849999999999999</v>
      </c>
      <c r="F142" s="27"/>
      <c r="G142" s="24"/>
      <c r="H142" s="28"/>
      <c r="I142" s="29">
        <v>0.5</v>
      </c>
      <c r="J142" s="130">
        <f>I142*(E142+F142+H142)</f>
        <v>0.89249999999999996</v>
      </c>
      <c r="K142" s="29">
        <v>1</v>
      </c>
      <c r="L142" s="28">
        <f>K142*(E142+F142+H142)</f>
        <v>1.7849999999999999</v>
      </c>
      <c r="M142" s="24">
        <v>6</v>
      </c>
      <c r="N142" s="28">
        <f>+L142-J142</f>
        <v>0.89249999999999996</v>
      </c>
      <c r="O142" s="64">
        <f>+M142*N142*1490000</f>
        <v>7978949.9999999991</v>
      </c>
      <c r="P142" s="53">
        <v>2023</v>
      </c>
      <c r="Q142" s="67" t="s">
        <v>271</v>
      </c>
      <c r="R142" s="24" t="s">
        <v>39</v>
      </c>
    </row>
    <row r="143" spans="1:18" s="143" customFormat="1" ht="27" x14ac:dyDescent="0.25">
      <c r="A143" s="142"/>
      <c r="B143" s="43" t="s">
        <v>283</v>
      </c>
      <c r="C143" s="57"/>
      <c r="D143" s="47"/>
      <c r="E143" s="46"/>
      <c r="F143" s="46"/>
      <c r="G143" s="47"/>
      <c r="H143" s="45"/>
      <c r="I143" s="49"/>
      <c r="J143" s="50"/>
      <c r="K143" s="49"/>
      <c r="L143" s="45"/>
      <c r="M143" s="47">
        <f>SUM(M142:M142)</f>
        <v>6</v>
      </c>
      <c r="N143" s="45"/>
      <c r="O143" s="65">
        <f>SUM(O142:O142)</f>
        <v>7978949.9999999991</v>
      </c>
      <c r="P143" s="54"/>
      <c r="Q143" s="140"/>
      <c r="R143" s="47"/>
    </row>
    <row r="144" spans="1:18" s="83" customFormat="1" x14ac:dyDescent="0.25">
      <c r="A144" s="128">
        <v>66</v>
      </c>
      <c r="B144" s="25" t="s">
        <v>284</v>
      </c>
      <c r="C144" s="26">
        <v>28861</v>
      </c>
      <c r="D144" s="53" t="s">
        <v>24</v>
      </c>
      <c r="E144" s="27">
        <v>3.34</v>
      </c>
      <c r="F144" s="27"/>
      <c r="G144" s="24"/>
      <c r="H144" s="28"/>
      <c r="I144" s="29">
        <v>0.5</v>
      </c>
      <c r="J144" s="130">
        <f>I144*(E144+F144+H144)</f>
        <v>1.67</v>
      </c>
      <c r="K144" s="29">
        <v>1</v>
      </c>
      <c r="L144" s="28">
        <f>K144*(E144+F144+H144)</f>
        <v>3.34</v>
      </c>
      <c r="M144" s="24">
        <v>6</v>
      </c>
      <c r="N144" s="28">
        <f>+L144-J144</f>
        <v>1.67</v>
      </c>
      <c r="O144" s="64">
        <f>+M144*N144*1490000</f>
        <v>14929800</v>
      </c>
      <c r="P144" s="53">
        <v>2023</v>
      </c>
      <c r="Q144" s="67" t="s">
        <v>271</v>
      </c>
      <c r="R144" s="24" t="s">
        <v>39</v>
      </c>
    </row>
    <row r="145" spans="1:18" s="138" customFormat="1" ht="27" x14ac:dyDescent="0.25">
      <c r="A145" s="134"/>
      <c r="B145" s="43" t="s">
        <v>286</v>
      </c>
      <c r="C145" s="44"/>
      <c r="D145" s="54"/>
      <c r="E145" s="46"/>
      <c r="F145" s="46"/>
      <c r="G145" s="47"/>
      <c r="H145" s="48"/>
      <c r="I145" s="49"/>
      <c r="J145" s="50"/>
      <c r="K145" s="41"/>
      <c r="L145" s="40"/>
      <c r="M145" s="47">
        <f>SUM(M144:M144)</f>
        <v>6</v>
      </c>
      <c r="N145" s="40"/>
      <c r="O145" s="135">
        <f>SUM(O144:O144)</f>
        <v>14929800</v>
      </c>
      <c r="P145" s="136"/>
      <c r="Q145" s="140"/>
      <c r="R145" s="38"/>
    </row>
    <row r="146" spans="1:18" s="83" customFormat="1" ht="25.5" x14ac:dyDescent="0.25">
      <c r="A146" s="128">
        <v>67</v>
      </c>
      <c r="B146" s="25" t="s">
        <v>287</v>
      </c>
      <c r="C146" s="26">
        <v>31709</v>
      </c>
      <c r="D146" s="24" t="s">
        <v>24</v>
      </c>
      <c r="E146" s="27">
        <v>3.03</v>
      </c>
      <c r="F146" s="27"/>
      <c r="G146" s="24"/>
      <c r="H146" s="28"/>
      <c r="I146" s="29">
        <v>0.5</v>
      </c>
      <c r="J146" s="130">
        <f>I146*(E146+F146+H146)</f>
        <v>1.5149999999999999</v>
      </c>
      <c r="K146" s="29">
        <v>1</v>
      </c>
      <c r="L146" s="28">
        <f>K146*(E146+F146+H146)</f>
        <v>3.03</v>
      </c>
      <c r="M146" s="24">
        <v>6</v>
      </c>
      <c r="N146" s="28">
        <f>+L146-J146</f>
        <v>1.5149999999999999</v>
      </c>
      <c r="O146" s="64">
        <f>+M146*N146*1490000</f>
        <v>13544100</v>
      </c>
      <c r="P146" s="53">
        <v>2023</v>
      </c>
      <c r="Q146" s="67" t="s">
        <v>271</v>
      </c>
      <c r="R146" s="24" t="s">
        <v>39</v>
      </c>
    </row>
    <row r="147" spans="1:18" s="138" customFormat="1" ht="27" x14ac:dyDescent="0.25">
      <c r="A147" s="134"/>
      <c r="B147" s="43" t="s">
        <v>288</v>
      </c>
      <c r="C147" s="44"/>
      <c r="D147" s="47"/>
      <c r="E147" s="46"/>
      <c r="F147" s="46"/>
      <c r="G147" s="47"/>
      <c r="H147" s="48"/>
      <c r="I147" s="49"/>
      <c r="J147" s="50"/>
      <c r="K147" s="41"/>
      <c r="L147" s="40"/>
      <c r="M147" s="47">
        <f>SUM(M146:M146)</f>
        <v>6</v>
      </c>
      <c r="N147" s="40"/>
      <c r="O147" s="135">
        <f>SUM(O146:O146)</f>
        <v>13544100</v>
      </c>
      <c r="P147" s="136"/>
      <c r="Q147" s="140"/>
      <c r="R147" s="38"/>
    </row>
    <row r="148" spans="1:18" s="83" customFormat="1" ht="25.5" x14ac:dyDescent="0.25">
      <c r="A148" s="128">
        <v>68</v>
      </c>
      <c r="B148" s="25" t="s">
        <v>289</v>
      </c>
      <c r="C148" s="26">
        <v>35830</v>
      </c>
      <c r="D148" s="28" t="s">
        <v>24</v>
      </c>
      <c r="E148" s="27">
        <v>2.41</v>
      </c>
      <c r="F148" s="27"/>
      <c r="G148" s="24"/>
      <c r="H148" s="28"/>
      <c r="I148" s="29">
        <v>0.5</v>
      </c>
      <c r="J148" s="130">
        <f>I148*(E148+F148+H148)</f>
        <v>1.2050000000000001</v>
      </c>
      <c r="K148" s="29">
        <v>1</v>
      </c>
      <c r="L148" s="28">
        <f>K148*(E148+F148+H148)</f>
        <v>2.41</v>
      </c>
      <c r="M148" s="24">
        <v>6</v>
      </c>
      <c r="N148" s="28">
        <f>+L148-J148</f>
        <v>1.2050000000000001</v>
      </c>
      <c r="O148" s="64">
        <f>+M148*N148*1490000</f>
        <v>10772700</v>
      </c>
      <c r="P148" s="53">
        <v>2023</v>
      </c>
      <c r="Q148" s="67" t="s">
        <v>271</v>
      </c>
      <c r="R148" s="24" t="s">
        <v>39</v>
      </c>
    </row>
    <row r="149" spans="1:18" s="138" customFormat="1" ht="27" x14ac:dyDescent="0.25">
      <c r="A149" s="134"/>
      <c r="B149" s="43" t="s">
        <v>290</v>
      </c>
      <c r="C149" s="44"/>
      <c r="D149" s="45"/>
      <c r="E149" s="46"/>
      <c r="F149" s="46"/>
      <c r="G149" s="47"/>
      <c r="H149" s="48"/>
      <c r="I149" s="49"/>
      <c r="J149" s="50"/>
      <c r="K149" s="41"/>
      <c r="L149" s="40"/>
      <c r="M149" s="47">
        <f>SUM(M148:M148)</f>
        <v>6</v>
      </c>
      <c r="N149" s="40"/>
      <c r="O149" s="135">
        <f>SUM(O148:O148)</f>
        <v>10772700</v>
      </c>
      <c r="P149" s="136"/>
      <c r="Q149" s="140"/>
      <c r="R149" s="38"/>
    </row>
    <row r="150" spans="1:18" s="83" customFormat="1" ht="25.5" x14ac:dyDescent="0.25">
      <c r="A150" s="128">
        <v>69</v>
      </c>
      <c r="B150" s="25" t="s">
        <v>291</v>
      </c>
      <c r="C150" s="26">
        <v>26301</v>
      </c>
      <c r="D150" s="28" t="s">
        <v>102</v>
      </c>
      <c r="E150" s="27">
        <v>4.6500000000000004</v>
      </c>
      <c r="F150" s="27"/>
      <c r="G150" s="24"/>
      <c r="H150" s="28"/>
      <c r="I150" s="29">
        <v>0.5</v>
      </c>
      <c r="J150" s="130">
        <f>I150*(E150+F150+H150)</f>
        <v>2.3250000000000002</v>
      </c>
      <c r="K150" s="29">
        <v>1</v>
      </c>
      <c r="L150" s="28">
        <f>K150*(E150+F150+H150)</f>
        <v>4.6500000000000004</v>
      </c>
      <c r="M150" s="24">
        <v>6</v>
      </c>
      <c r="N150" s="28">
        <f>+L150-J150</f>
        <v>2.3250000000000002</v>
      </c>
      <c r="O150" s="64">
        <f>+M150*N150*1490000</f>
        <v>20785500</v>
      </c>
      <c r="P150" s="53">
        <v>2023</v>
      </c>
      <c r="Q150" s="67" t="s">
        <v>271</v>
      </c>
      <c r="R150" s="24" t="s">
        <v>39</v>
      </c>
    </row>
    <row r="151" spans="1:18" s="138" customFormat="1" ht="27" x14ac:dyDescent="0.25">
      <c r="A151" s="134"/>
      <c r="B151" s="43" t="s">
        <v>292</v>
      </c>
      <c r="C151" s="44"/>
      <c r="D151" s="45"/>
      <c r="E151" s="46"/>
      <c r="F151" s="46"/>
      <c r="G151" s="47"/>
      <c r="H151" s="48"/>
      <c r="I151" s="49"/>
      <c r="J151" s="50"/>
      <c r="K151" s="41"/>
      <c r="L151" s="40"/>
      <c r="M151" s="47">
        <f>SUM(M150:M150)</f>
        <v>6</v>
      </c>
      <c r="N151" s="40"/>
      <c r="O151" s="135">
        <f>SUM(O150:O150)</f>
        <v>20785500</v>
      </c>
      <c r="P151" s="136"/>
      <c r="Q151" s="140"/>
      <c r="R151" s="38"/>
    </row>
    <row r="152" spans="1:18" s="83" customFormat="1" ht="25.5" x14ac:dyDescent="0.25">
      <c r="A152" s="128">
        <v>70</v>
      </c>
      <c r="B152" s="25" t="s">
        <v>293</v>
      </c>
      <c r="C152" s="26">
        <v>29720</v>
      </c>
      <c r="D152" s="53" t="s">
        <v>64</v>
      </c>
      <c r="E152" s="27">
        <v>3.66</v>
      </c>
      <c r="F152" s="27"/>
      <c r="G152" s="24"/>
      <c r="H152" s="28"/>
      <c r="I152" s="29">
        <v>0.5</v>
      </c>
      <c r="J152" s="130">
        <f>I152*(E152+F152+H152)</f>
        <v>1.83</v>
      </c>
      <c r="K152" s="29">
        <v>1</v>
      </c>
      <c r="L152" s="28">
        <f>K152*(E152+F152+H152)</f>
        <v>3.66</v>
      </c>
      <c r="M152" s="24">
        <v>6</v>
      </c>
      <c r="N152" s="28">
        <f>+L152-J152</f>
        <v>1.83</v>
      </c>
      <c r="O152" s="64">
        <f>+M152*N152*1490000</f>
        <v>16360200</v>
      </c>
      <c r="P152" s="53">
        <v>2023</v>
      </c>
      <c r="Q152" s="67" t="s">
        <v>271</v>
      </c>
      <c r="R152" s="24" t="s">
        <v>39</v>
      </c>
    </row>
    <row r="153" spans="1:18" s="138" customFormat="1" ht="40.5" x14ac:dyDescent="0.25">
      <c r="A153" s="134"/>
      <c r="B153" s="43" t="s">
        <v>294</v>
      </c>
      <c r="C153" s="44"/>
      <c r="D153" s="54"/>
      <c r="E153" s="46"/>
      <c r="F153" s="46"/>
      <c r="G153" s="47"/>
      <c r="H153" s="48"/>
      <c r="I153" s="49"/>
      <c r="J153" s="50"/>
      <c r="K153" s="41"/>
      <c r="L153" s="40"/>
      <c r="M153" s="47">
        <f>SUM(M152:M152)</f>
        <v>6</v>
      </c>
      <c r="N153" s="40"/>
      <c r="O153" s="135">
        <f>SUM(O152:O152)</f>
        <v>16360200</v>
      </c>
      <c r="P153" s="136"/>
      <c r="Q153" s="140"/>
      <c r="R153" s="38"/>
    </row>
    <row r="154" spans="1:18" s="133" customFormat="1" ht="51" x14ac:dyDescent="0.25">
      <c r="A154" s="131">
        <v>71</v>
      </c>
      <c r="B154" s="30" t="s">
        <v>295</v>
      </c>
      <c r="C154" s="31">
        <v>34443</v>
      </c>
      <c r="D154" s="34" t="s">
        <v>102</v>
      </c>
      <c r="E154" s="33">
        <v>2.34</v>
      </c>
      <c r="F154" s="33"/>
      <c r="G154" s="32"/>
      <c r="H154" s="34"/>
      <c r="I154" s="35">
        <v>0.5</v>
      </c>
      <c r="J154" s="42">
        <f>I154*(E154+F154+H154)</f>
        <v>1.17</v>
      </c>
      <c r="K154" s="35">
        <v>1</v>
      </c>
      <c r="L154" s="34">
        <f>K154*(E154+F154+H154)</f>
        <v>2.34</v>
      </c>
      <c r="M154" s="32">
        <v>6</v>
      </c>
      <c r="N154" s="34">
        <f>+L154-J154</f>
        <v>1.17</v>
      </c>
      <c r="O154" s="63">
        <f>+M154*N154*1490000</f>
        <v>10459800</v>
      </c>
      <c r="P154" s="52">
        <v>2023</v>
      </c>
      <c r="Q154" s="132" t="s">
        <v>271</v>
      </c>
      <c r="R154" s="32" t="s">
        <v>296</v>
      </c>
    </row>
    <row r="155" spans="1:18" s="138" customFormat="1" ht="27" x14ac:dyDescent="0.25">
      <c r="A155" s="134"/>
      <c r="B155" s="43" t="s">
        <v>297</v>
      </c>
      <c r="C155" s="44"/>
      <c r="D155" s="45"/>
      <c r="E155" s="46"/>
      <c r="F155" s="46"/>
      <c r="G155" s="47"/>
      <c r="H155" s="48"/>
      <c r="I155" s="49"/>
      <c r="J155" s="50"/>
      <c r="K155" s="41"/>
      <c r="L155" s="40"/>
      <c r="M155" s="47">
        <f>SUM(M154:M154)</f>
        <v>6</v>
      </c>
      <c r="N155" s="40"/>
      <c r="O155" s="135">
        <f>SUM(O154:O154)</f>
        <v>10459800</v>
      </c>
      <c r="P155" s="136"/>
      <c r="Q155" s="140"/>
      <c r="R155" s="38"/>
    </row>
    <row r="156" spans="1:18" s="83" customFormat="1" ht="25.5" x14ac:dyDescent="0.25">
      <c r="A156" s="128">
        <v>73</v>
      </c>
      <c r="B156" s="25" t="s">
        <v>298</v>
      </c>
      <c r="C156" s="26">
        <v>27167</v>
      </c>
      <c r="D156" s="28" t="s">
        <v>90</v>
      </c>
      <c r="E156" s="27">
        <v>4.74</v>
      </c>
      <c r="F156" s="27">
        <v>0.5</v>
      </c>
      <c r="G156" s="24"/>
      <c r="H156" s="28"/>
      <c r="I156" s="29">
        <v>0.7</v>
      </c>
      <c r="J156" s="130">
        <f>I156*(E156+F156+H156)</f>
        <v>3.6679999999999997</v>
      </c>
      <c r="K156" s="29">
        <v>1</v>
      </c>
      <c r="L156" s="28">
        <f>K156*(E156+F156+H156)</f>
        <v>5.24</v>
      </c>
      <c r="M156" s="24">
        <v>6</v>
      </c>
      <c r="N156" s="28">
        <f>+L156-J156</f>
        <v>1.5720000000000005</v>
      </c>
      <c r="O156" s="64">
        <f>+M156*N156*1490000</f>
        <v>14053680.000000004</v>
      </c>
      <c r="P156" s="53">
        <v>2023</v>
      </c>
      <c r="Q156" s="67" t="s">
        <v>767</v>
      </c>
      <c r="R156" s="24" t="s">
        <v>39</v>
      </c>
    </row>
    <row r="157" spans="1:18" s="138" customFormat="1" ht="27" x14ac:dyDescent="0.25">
      <c r="A157" s="134"/>
      <c r="B157" s="43" t="s">
        <v>299</v>
      </c>
      <c r="C157" s="44"/>
      <c r="D157" s="45"/>
      <c r="E157" s="46"/>
      <c r="F157" s="46"/>
      <c r="G157" s="47"/>
      <c r="H157" s="48"/>
      <c r="I157" s="49"/>
      <c r="J157" s="50"/>
      <c r="K157" s="41"/>
      <c r="L157" s="40"/>
      <c r="M157" s="47">
        <f>SUM(M156:M156)</f>
        <v>6</v>
      </c>
      <c r="N157" s="40"/>
      <c r="O157" s="135">
        <f>SUM(O156:O156)</f>
        <v>14053680.000000004</v>
      </c>
      <c r="P157" s="136"/>
      <c r="Q157" s="140"/>
      <c r="R157" s="38"/>
    </row>
    <row r="158" spans="1:18" s="83" customFormat="1" ht="25.5" x14ac:dyDescent="0.25">
      <c r="A158" s="128">
        <v>74</v>
      </c>
      <c r="B158" s="25" t="s">
        <v>300</v>
      </c>
      <c r="C158" s="61">
        <v>30804</v>
      </c>
      <c r="D158" s="28" t="s">
        <v>102</v>
      </c>
      <c r="E158" s="27">
        <v>3</v>
      </c>
      <c r="F158" s="27"/>
      <c r="G158" s="24"/>
      <c r="H158" s="28"/>
      <c r="I158" s="29">
        <v>0.6</v>
      </c>
      <c r="J158" s="130">
        <f>I158*(E158+F158+H158)</f>
        <v>1.7999999999999998</v>
      </c>
      <c r="K158" s="29">
        <v>1</v>
      </c>
      <c r="L158" s="28">
        <f>K158*(E158+F158+H158)</f>
        <v>3</v>
      </c>
      <c r="M158" s="24">
        <v>6</v>
      </c>
      <c r="N158" s="28">
        <f>+L158-J158</f>
        <v>1.2000000000000002</v>
      </c>
      <c r="O158" s="64">
        <f>+M158*N158*1490000</f>
        <v>10728000.000000002</v>
      </c>
      <c r="P158" s="53">
        <v>2023</v>
      </c>
      <c r="Q158" s="67" t="s">
        <v>767</v>
      </c>
      <c r="R158" s="24" t="s">
        <v>39</v>
      </c>
    </row>
    <row r="159" spans="1:18" s="138" customFormat="1" ht="27" x14ac:dyDescent="0.25">
      <c r="A159" s="134"/>
      <c r="B159" s="43" t="s">
        <v>303</v>
      </c>
      <c r="C159" s="62"/>
      <c r="D159" s="45"/>
      <c r="E159" s="46"/>
      <c r="F159" s="46"/>
      <c r="G159" s="47"/>
      <c r="H159" s="48"/>
      <c r="I159" s="49"/>
      <c r="J159" s="50"/>
      <c r="K159" s="41"/>
      <c r="L159" s="40"/>
      <c r="M159" s="47">
        <f>SUM(M158:M158)</f>
        <v>6</v>
      </c>
      <c r="N159" s="40"/>
      <c r="O159" s="135">
        <f>SUM(O158:O158)</f>
        <v>10728000.000000002</v>
      </c>
      <c r="P159" s="136"/>
      <c r="Q159" s="140"/>
      <c r="R159" s="38"/>
    </row>
    <row r="160" spans="1:18" s="83" customFormat="1" ht="25.5" x14ac:dyDescent="0.25">
      <c r="A160" s="128">
        <v>75</v>
      </c>
      <c r="B160" s="25" t="s">
        <v>304</v>
      </c>
      <c r="C160" s="61">
        <v>34782</v>
      </c>
      <c r="D160" s="28" t="s">
        <v>102</v>
      </c>
      <c r="E160" s="27">
        <v>2.67</v>
      </c>
      <c r="F160" s="27"/>
      <c r="G160" s="24"/>
      <c r="H160" s="28"/>
      <c r="I160" s="29">
        <v>0.6</v>
      </c>
      <c r="J160" s="130">
        <f>I160*(E160+F160+H160)</f>
        <v>1.6019999999999999</v>
      </c>
      <c r="K160" s="29">
        <v>1</v>
      </c>
      <c r="L160" s="28">
        <f>K160*(E160+F160+H160)</f>
        <v>2.67</v>
      </c>
      <c r="M160" s="24">
        <v>6</v>
      </c>
      <c r="N160" s="28">
        <f>+L160-J160</f>
        <v>1.0680000000000001</v>
      </c>
      <c r="O160" s="64">
        <f>+M160*N160*1490000</f>
        <v>9547920</v>
      </c>
      <c r="P160" s="53">
        <v>2023</v>
      </c>
      <c r="Q160" s="67" t="s">
        <v>767</v>
      </c>
      <c r="R160" s="24" t="s">
        <v>39</v>
      </c>
    </row>
    <row r="161" spans="1:18" s="143" customFormat="1" ht="27" x14ac:dyDescent="0.25">
      <c r="A161" s="142"/>
      <c r="B161" s="43" t="s">
        <v>305</v>
      </c>
      <c r="C161" s="62"/>
      <c r="D161" s="45"/>
      <c r="E161" s="46"/>
      <c r="F161" s="46"/>
      <c r="G161" s="47"/>
      <c r="H161" s="45"/>
      <c r="I161" s="49"/>
      <c r="J161" s="50"/>
      <c r="K161" s="49"/>
      <c r="L161" s="45"/>
      <c r="M161" s="47">
        <f>SUM(M160:M160)</f>
        <v>6</v>
      </c>
      <c r="N161" s="45"/>
      <c r="O161" s="65">
        <f>SUM(O160:O160)</f>
        <v>9547920</v>
      </c>
      <c r="P161" s="54"/>
      <c r="Q161" s="140"/>
      <c r="R161" s="47"/>
    </row>
    <row r="162" spans="1:18" s="83" customFormat="1" ht="25.5" x14ac:dyDescent="0.25">
      <c r="A162" s="128">
        <v>76</v>
      </c>
      <c r="B162" s="25" t="s">
        <v>306</v>
      </c>
      <c r="C162" s="56">
        <v>34238</v>
      </c>
      <c r="D162" s="24" t="s">
        <v>64</v>
      </c>
      <c r="E162" s="27">
        <v>2.67</v>
      </c>
      <c r="F162" s="27"/>
      <c r="G162" s="24"/>
      <c r="H162" s="28"/>
      <c r="I162" s="29">
        <v>0.6</v>
      </c>
      <c r="J162" s="130">
        <f>I162*(E162+F162+H162)</f>
        <v>1.6019999999999999</v>
      </c>
      <c r="K162" s="29">
        <v>1</v>
      </c>
      <c r="L162" s="28">
        <f>K162*(E162+F162+H162)</f>
        <v>2.67</v>
      </c>
      <c r="M162" s="24">
        <v>6</v>
      </c>
      <c r="N162" s="28">
        <f>+L162-J162</f>
        <v>1.0680000000000001</v>
      </c>
      <c r="O162" s="64">
        <f>+M162*N162*1490000</f>
        <v>9547920</v>
      </c>
      <c r="P162" s="53">
        <v>2023</v>
      </c>
      <c r="Q162" s="67" t="s">
        <v>767</v>
      </c>
      <c r="R162" s="24" t="s">
        <v>39</v>
      </c>
    </row>
    <row r="163" spans="1:18" s="138" customFormat="1" ht="27" x14ac:dyDescent="0.25">
      <c r="A163" s="134"/>
      <c r="B163" s="43" t="s">
        <v>310</v>
      </c>
      <c r="C163" s="57"/>
      <c r="D163" s="47"/>
      <c r="E163" s="46"/>
      <c r="F163" s="46"/>
      <c r="G163" s="47"/>
      <c r="H163" s="48"/>
      <c r="I163" s="49"/>
      <c r="J163" s="50"/>
      <c r="K163" s="41"/>
      <c r="L163" s="40"/>
      <c r="M163" s="47">
        <f>SUM(M162:M162)</f>
        <v>6</v>
      </c>
      <c r="N163" s="40"/>
      <c r="O163" s="135">
        <f>SUM(O162:O162)</f>
        <v>9547920</v>
      </c>
      <c r="P163" s="136"/>
      <c r="Q163" s="140"/>
      <c r="R163" s="38"/>
    </row>
    <row r="164" spans="1:18" s="83" customFormat="1" ht="25.5" x14ac:dyDescent="0.25">
      <c r="A164" s="128">
        <v>77</v>
      </c>
      <c r="B164" s="25" t="s">
        <v>311</v>
      </c>
      <c r="C164" s="61">
        <v>32418</v>
      </c>
      <c r="D164" s="24" t="s">
        <v>137</v>
      </c>
      <c r="E164" s="27">
        <v>3.34</v>
      </c>
      <c r="F164" s="27"/>
      <c r="G164" s="24"/>
      <c r="H164" s="28"/>
      <c r="I164" s="29">
        <v>0.7</v>
      </c>
      <c r="J164" s="130">
        <f>I164*(E164+F164+H164)</f>
        <v>2.3379999999999996</v>
      </c>
      <c r="K164" s="29">
        <v>1</v>
      </c>
      <c r="L164" s="28">
        <f>K164*(E164+F164+H164)</f>
        <v>3.34</v>
      </c>
      <c r="M164" s="24">
        <v>6</v>
      </c>
      <c r="N164" s="28">
        <f>+L164-J164</f>
        <v>1.0020000000000002</v>
      </c>
      <c r="O164" s="64">
        <f>+M164*N164*1490000</f>
        <v>8957880.0000000019</v>
      </c>
      <c r="P164" s="53">
        <v>2023</v>
      </c>
      <c r="Q164" s="67" t="s">
        <v>767</v>
      </c>
      <c r="R164" s="24" t="s">
        <v>39</v>
      </c>
    </row>
    <row r="165" spans="1:18" s="138" customFormat="1" ht="27" x14ac:dyDescent="0.25">
      <c r="A165" s="134"/>
      <c r="B165" s="43" t="s">
        <v>315</v>
      </c>
      <c r="C165" s="62"/>
      <c r="D165" s="47"/>
      <c r="E165" s="46"/>
      <c r="F165" s="46"/>
      <c r="G165" s="47"/>
      <c r="H165" s="48"/>
      <c r="I165" s="49"/>
      <c r="J165" s="50"/>
      <c r="K165" s="41"/>
      <c r="L165" s="40"/>
      <c r="M165" s="47">
        <f>SUM(M164:M164)</f>
        <v>6</v>
      </c>
      <c r="N165" s="40"/>
      <c r="O165" s="135">
        <f>SUM(O164:O164)</f>
        <v>8957880.0000000019</v>
      </c>
      <c r="P165" s="136"/>
      <c r="Q165" s="140"/>
      <c r="R165" s="38"/>
    </row>
    <row r="166" spans="1:18" s="83" customFormat="1" ht="25.5" x14ac:dyDescent="0.25">
      <c r="A166" s="128">
        <v>78</v>
      </c>
      <c r="B166" s="25" t="s">
        <v>316</v>
      </c>
      <c r="C166" s="26">
        <v>29989</v>
      </c>
      <c r="D166" s="53" t="s">
        <v>64</v>
      </c>
      <c r="E166" s="27">
        <v>3.66</v>
      </c>
      <c r="F166" s="27"/>
      <c r="G166" s="24"/>
      <c r="H166" s="28"/>
      <c r="I166" s="29">
        <v>0.6</v>
      </c>
      <c r="J166" s="130">
        <f>I166*(E166+F166+H166)</f>
        <v>2.1960000000000002</v>
      </c>
      <c r="K166" s="29">
        <v>1</v>
      </c>
      <c r="L166" s="28">
        <f>K166*(E166+F166+H166)</f>
        <v>3.66</v>
      </c>
      <c r="M166" s="24">
        <v>6</v>
      </c>
      <c r="N166" s="28">
        <f>+L166-J166</f>
        <v>1.464</v>
      </c>
      <c r="O166" s="64">
        <f>+M166*N166*1490000</f>
        <v>13088159.999999998</v>
      </c>
      <c r="P166" s="53">
        <v>2023</v>
      </c>
      <c r="Q166" s="67" t="s">
        <v>767</v>
      </c>
      <c r="R166" s="24" t="s">
        <v>39</v>
      </c>
    </row>
    <row r="167" spans="1:18" s="138" customFormat="1" ht="27" x14ac:dyDescent="0.25">
      <c r="A167" s="134"/>
      <c r="B167" s="43" t="s">
        <v>318</v>
      </c>
      <c r="C167" s="44"/>
      <c r="D167" s="54"/>
      <c r="E167" s="46"/>
      <c r="F167" s="46"/>
      <c r="G167" s="47"/>
      <c r="H167" s="48"/>
      <c r="I167" s="49"/>
      <c r="J167" s="50"/>
      <c r="K167" s="41"/>
      <c r="L167" s="40"/>
      <c r="M167" s="47">
        <f>SUM(M166:M166)</f>
        <v>6</v>
      </c>
      <c r="N167" s="40"/>
      <c r="O167" s="135">
        <f>SUM(O166:O166)</f>
        <v>13088159.999999998</v>
      </c>
      <c r="P167" s="136"/>
      <c r="Q167" s="140"/>
      <c r="R167" s="38"/>
    </row>
    <row r="168" spans="1:18" s="83" customFormat="1" ht="25.5" x14ac:dyDescent="0.25">
      <c r="A168" s="128">
        <v>79</v>
      </c>
      <c r="B168" s="25" t="s">
        <v>319</v>
      </c>
      <c r="C168" s="26">
        <v>32600</v>
      </c>
      <c r="D168" s="24" t="s">
        <v>24</v>
      </c>
      <c r="E168" s="27">
        <v>2.72</v>
      </c>
      <c r="F168" s="27"/>
      <c r="G168" s="24"/>
      <c r="H168" s="28"/>
      <c r="I168" s="29">
        <v>0.6</v>
      </c>
      <c r="J168" s="130">
        <f>I168*(E168+F168+H168)</f>
        <v>1.6320000000000001</v>
      </c>
      <c r="K168" s="29">
        <v>1</v>
      </c>
      <c r="L168" s="28">
        <f>K168*(E168+F168+H168)</f>
        <v>2.72</v>
      </c>
      <c r="M168" s="24">
        <v>6</v>
      </c>
      <c r="N168" s="28">
        <f>+L168-J168</f>
        <v>1.0880000000000001</v>
      </c>
      <c r="O168" s="64">
        <f>+M168*N168*1490000</f>
        <v>9726720</v>
      </c>
      <c r="P168" s="53">
        <v>2023</v>
      </c>
      <c r="Q168" s="67" t="s">
        <v>767</v>
      </c>
      <c r="R168" s="24" t="s">
        <v>39</v>
      </c>
    </row>
    <row r="169" spans="1:18" s="138" customFormat="1" ht="27" x14ac:dyDescent="0.25">
      <c r="A169" s="134"/>
      <c r="B169" s="43" t="s">
        <v>320</v>
      </c>
      <c r="C169" s="44"/>
      <c r="D169" s="47"/>
      <c r="E169" s="46"/>
      <c r="F169" s="46"/>
      <c r="G169" s="47"/>
      <c r="H169" s="48"/>
      <c r="I169" s="49"/>
      <c r="J169" s="50"/>
      <c r="K169" s="41"/>
      <c r="L169" s="40"/>
      <c r="M169" s="47">
        <f>SUM(M168:M168)</f>
        <v>6</v>
      </c>
      <c r="N169" s="40"/>
      <c r="O169" s="135">
        <f>SUM(O168:O168)</f>
        <v>9726720</v>
      </c>
      <c r="P169" s="136"/>
      <c r="Q169" s="140"/>
      <c r="R169" s="38"/>
    </row>
    <row r="170" spans="1:18" s="139" customFormat="1" ht="38.25" x14ac:dyDescent="0.25">
      <c r="A170" s="128">
        <v>80</v>
      </c>
      <c r="B170" s="17" t="s">
        <v>321</v>
      </c>
      <c r="C170" s="18">
        <v>30128</v>
      </c>
      <c r="D170" s="51" t="s">
        <v>24</v>
      </c>
      <c r="E170" s="20">
        <v>3.34</v>
      </c>
      <c r="F170" s="20"/>
      <c r="G170" s="19"/>
      <c r="H170" s="21"/>
      <c r="I170" s="22">
        <v>0.6</v>
      </c>
      <c r="J170" s="23">
        <f t="shared" ref="J170" si="7">I170*(E170+F170+H170)</f>
        <v>2.004</v>
      </c>
      <c r="K170" s="22">
        <v>1</v>
      </c>
      <c r="L170" s="21">
        <f t="shared" ref="L170" si="8">K170*(E170+F170+H170)</f>
        <v>3.34</v>
      </c>
      <c r="M170" s="19">
        <v>6</v>
      </c>
      <c r="N170" s="28">
        <f t="shared" ref="N170" si="9">+L170-J170</f>
        <v>1.3359999999999999</v>
      </c>
      <c r="O170" s="64">
        <f>+M170*N170*1490000</f>
        <v>11943839.999999998</v>
      </c>
      <c r="P170" s="53">
        <v>2023</v>
      </c>
      <c r="Q170" s="67" t="s">
        <v>767</v>
      </c>
      <c r="R170" s="19" t="s">
        <v>324</v>
      </c>
    </row>
    <row r="171" spans="1:18" s="138" customFormat="1" ht="27" x14ac:dyDescent="0.25">
      <c r="A171" s="134"/>
      <c r="B171" s="43" t="s">
        <v>325</v>
      </c>
      <c r="C171" s="44"/>
      <c r="D171" s="54"/>
      <c r="E171" s="46"/>
      <c r="F171" s="46"/>
      <c r="G171" s="47"/>
      <c r="H171" s="48"/>
      <c r="I171" s="49"/>
      <c r="J171" s="50"/>
      <c r="K171" s="41"/>
      <c r="L171" s="40"/>
      <c r="M171" s="47">
        <f>SUM(M170:M170)</f>
        <v>6</v>
      </c>
      <c r="N171" s="40"/>
      <c r="O171" s="135">
        <f>SUM(O170:O170)</f>
        <v>11943839.999999998</v>
      </c>
      <c r="P171" s="136"/>
      <c r="Q171" s="140"/>
      <c r="R171" s="38"/>
    </row>
    <row r="172" spans="1:18" s="133" customFormat="1" ht="51" x14ac:dyDescent="0.25">
      <c r="A172" s="131">
        <v>81</v>
      </c>
      <c r="B172" s="30" t="s">
        <v>326</v>
      </c>
      <c r="C172" s="31">
        <v>24643</v>
      </c>
      <c r="D172" s="34" t="s">
        <v>90</v>
      </c>
      <c r="E172" s="33">
        <f>5.08+0.34</f>
        <v>5.42</v>
      </c>
      <c r="F172" s="33">
        <v>0.5</v>
      </c>
      <c r="G172" s="32"/>
      <c r="H172" s="34"/>
      <c r="I172" s="35">
        <v>0.4</v>
      </c>
      <c r="J172" s="42">
        <f>I172*(E172+F172+H172)</f>
        <v>2.3679999999999999</v>
      </c>
      <c r="K172" s="35">
        <v>1</v>
      </c>
      <c r="L172" s="34">
        <f>K172*(E172+F172+H172)</f>
        <v>5.92</v>
      </c>
      <c r="M172" s="32">
        <v>6</v>
      </c>
      <c r="N172" s="34">
        <f>+L172-J172</f>
        <v>3.552</v>
      </c>
      <c r="O172" s="63">
        <f>+M172*N172*1490000</f>
        <v>31754880</v>
      </c>
      <c r="P172" s="52">
        <v>2023</v>
      </c>
      <c r="Q172" s="129" t="s">
        <v>774</v>
      </c>
      <c r="R172" s="32" t="s">
        <v>328</v>
      </c>
    </row>
    <row r="173" spans="1:18" s="138" customFormat="1" ht="40.5" x14ac:dyDescent="0.25">
      <c r="A173" s="134"/>
      <c r="B173" s="43" t="s">
        <v>329</v>
      </c>
      <c r="C173" s="44"/>
      <c r="D173" s="45"/>
      <c r="E173" s="46"/>
      <c r="F173" s="46"/>
      <c r="G173" s="47"/>
      <c r="H173" s="48"/>
      <c r="I173" s="49"/>
      <c r="J173" s="50"/>
      <c r="K173" s="41"/>
      <c r="L173" s="40"/>
      <c r="M173" s="47">
        <f>SUM(M172:M172)</f>
        <v>6</v>
      </c>
      <c r="N173" s="40"/>
      <c r="O173" s="135">
        <f>SUM(O172:O172)</f>
        <v>31754880</v>
      </c>
      <c r="P173" s="136"/>
      <c r="Q173" s="140"/>
      <c r="R173" s="38"/>
    </row>
    <row r="174" spans="1:18" s="83" customFormat="1" ht="25.5" x14ac:dyDescent="0.25">
      <c r="A174" s="128">
        <v>82</v>
      </c>
      <c r="B174" s="25" t="s">
        <v>330</v>
      </c>
      <c r="C174" s="26">
        <v>31262</v>
      </c>
      <c r="D174" s="28" t="s">
        <v>102</v>
      </c>
      <c r="E174" s="27">
        <v>3.33</v>
      </c>
      <c r="F174" s="27">
        <v>0.4</v>
      </c>
      <c r="G174" s="24"/>
      <c r="H174" s="28"/>
      <c r="I174" s="29">
        <v>0.4</v>
      </c>
      <c r="J174" s="130">
        <f>I174*(E174+F174+H174)</f>
        <v>1.492</v>
      </c>
      <c r="K174" s="29">
        <v>1</v>
      </c>
      <c r="L174" s="28">
        <f>K174*(E174+F174+H174)</f>
        <v>3.73</v>
      </c>
      <c r="M174" s="24">
        <v>6</v>
      </c>
      <c r="N174" s="28">
        <f>+L174-J174</f>
        <v>2.238</v>
      </c>
      <c r="O174" s="64">
        <f>+M174*N174*1490000</f>
        <v>20007720</v>
      </c>
      <c r="P174" s="53">
        <v>2023</v>
      </c>
      <c r="Q174" s="129" t="s">
        <v>774</v>
      </c>
      <c r="R174" s="24" t="s">
        <v>39</v>
      </c>
    </row>
    <row r="175" spans="1:18" s="138" customFormat="1" ht="27" x14ac:dyDescent="0.25">
      <c r="A175" s="134"/>
      <c r="B175" s="43" t="s">
        <v>331</v>
      </c>
      <c r="C175" s="44"/>
      <c r="D175" s="45"/>
      <c r="E175" s="46"/>
      <c r="F175" s="46"/>
      <c r="G175" s="47"/>
      <c r="H175" s="48"/>
      <c r="I175" s="49"/>
      <c r="J175" s="50"/>
      <c r="K175" s="41"/>
      <c r="L175" s="40"/>
      <c r="M175" s="47">
        <f>SUM(M174:M174)</f>
        <v>6</v>
      </c>
      <c r="N175" s="40"/>
      <c r="O175" s="135">
        <f>SUM(O174:O174)</f>
        <v>20007720</v>
      </c>
      <c r="P175" s="136"/>
      <c r="Q175" s="140"/>
      <c r="R175" s="38"/>
    </row>
    <row r="176" spans="1:18" s="83" customFormat="1" ht="25.5" x14ac:dyDescent="0.25">
      <c r="A176" s="128">
        <v>83</v>
      </c>
      <c r="B176" s="25" t="s">
        <v>332</v>
      </c>
      <c r="C176" s="61">
        <v>31305</v>
      </c>
      <c r="D176" s="53" t="s">
        <v>102</v>
      </c>
      <c r="E176" s="27">
        <v>3.33</v>
      </c>
      <c r="F176" s="27"/>
      <c r="G176" s="24"/>
      <c r="H176" s="28"/>
      <c r="I176" s="29">
        <v>0.4</v>
      </c>
      <c r="J176" s="130">
        <f>I176*(E176+F176+H176)</f>
        <v>1.3320000000000001</v>
      </c>
      <c r="K176" s="29">
        <v>1</v>
      </c>
      <c r="L176" s="28">
        <f>K176*(E176+F176+H176)</f>
        <v>3.33</v>
      </c>
      <c r="M176" s="24">
        <v>6</v>
      </c>
      <c r="N176" s="28">
        <f>+L176-J176</f>
        <v>1.998</v>
      </c>
      <c r="O176" s="64">
        <f>+M176*N176*1490000</f>
        <v>17862120</v>
      </c>
      <c r="P176" s="53">
        <v>2023</v>
      </c>
      <c r="Q176" s="129" t="s">
        <v>774</v>
      </c>
      <c r="R176" s="24" t="s">
        <v>39</v>
      </c>
    </row>
    <row r="177" spans="1:18" s="143" customFormat="1" ht="27" x14ac:dyDescent="0.25">
      <c r="A177" s="142"/>
      <c r="B177" s="43" t="s">
        <v>334</v>
      </c>
      <c r="C177" s="62"/>
      <c r="D177" s="54"/>
      <c r="E177" s="46"/>
      <c r="F177" s="46"/>
      <c r="G177" s="47"/>
      <c r="H177" s="45"/>
      <c r="I177" s="49"/>
      <c r="J177" s="50"/>
      <c r="K177" s="49"/>
      <c r="L177" s="45"/>
      <c r="M177" s="47">
        <f>SUM(M176:M176)</f>
        <v>6</v>
      </c>
      <c r="N177" s="45"/>
      <c r="O177" s="65">
        <f>SUM(O176:O176)</f>
        <v>17862120</v>
      </c>
      <c r="P177" s="54"/>
      <c r="Q177" s="140"/>
      <c r="R177" s="47"/>
    </row>
    <row r="178" spans="1:18" s="133" customFormat="1" ht="38.25" x14ac:dyDescent="0.25">
      <c r="A178" s="131">
        <v>84</v>
      </c>
      <c r="B178" s="30" t="s">
        <v>335</v>
      </c>
      <c r="C178" s="31">
        <v>30638</v>
      </c>
      <c r="D178" s="52" t="s">
        <v>102</v>
      </c>
      <c r="E178" s="33">
        <v>3.33</v>
      </c>
      <c r="F178" s="33"/>
      <c r="G178" s="32"/>
      <c r="H178" s="34"/>
      <c r="I178" s="35">
        <v>0.4</v>
      </c>
      <c r="J178" s="42">
        <f>I178*(E178+F178+H178)</f>
        <v>1.3320000000000001</v>
      </c>
      <c r="K178" s="35">
        <v>1</v>
      </c>
      <c r="L178" s="34">
        <f>K178*(E178+F178+H178)</f>
        <v>3.33</v>
      </c>
      <c r="M178" s="32">
        <v>6</v>
      </c>
      <c r="N178" s="34">
        <f>+L178-J178</f>
        <v>1.998</v>
      </c>
      <c r="O178" s="63">
        <f>+M178*N178*1490000</f>
        <v>17862120</v>
      </c>
      <c r="P178" s="52">
        <v>2023</v>
      </c>
      <c r="Q178" s="129" t="s">
        <v>774</v>
      </c>
      <c r="R178" s="32" t="s">
        <v>336</v>
      </c>
    </row>
    <row r="179" spans="1:18" s="138" customFormat="1" ht="27" x14ac:dyDescent="0.25">
      <c r="A179" s="134"/>
      <c r="B179" s="43" t="s">
        <v>337</v>
      </c>
      <c r="C179" s="44"/>
      <c r="D179" s="54"/>
      <c r="E179" s="46"/>
      <c r="F179" s="46"/>
      <c r="G179" s="47"/>
      <c r="H179" s="48"/>
      <c r="I179" s="49"/>
      <c r="J179" s="50"/>
      <c r="K179" s="41"/>
      <c r="L179" s="40"/>
      <c r="M179" s="47">
        <f>SUM(M178:M178)</f>
        <v>6</v>
      </c>
      <c r="N179" s="40"/>
      <c r="O179" s="135">
        <f>SUM(O178:O178)</f>
        <v>17862120</v>
      </c>
      <c r="P179" s="136"/>
      <c r="Q179" s="140"/>
      <c r="R179" s="38"/>
    </row>
    <row r="180" spans="1:18" s="83" customFormat="1" ht="25.5" x14ac:dyDescent="0.25">
      <c r="A180" s="128">
        <v>85</v>
      </c>
      <c r="B180" s="25" t="s">
        <v>338</v>
      </c>
      <c r="C180" s="26">
        <v>31338</v>
      </c>
      <c r="D180" s="53" t="s">
        <v>102</v>
      </c>
      <c r="E180" s="27">
        <v>3</v>
      </c>
      <c r="F180" s="27"/>
      <c r="G180" s="24"/>
      <c r="H180" s="28"/>
      <c r="I180" s="29">
        <v>0.4</v>
      </c>
      <c r="J180" s="130">
        <f>I180*(E180+F180+H180)</f>
        <v>1.2000000000000002</v>
      </c>
      <c r="K180" s="29">
        <v>1</v>
      </c>
      <c r="L180" s="28">
        <f>K180*(E180+F180+H180)</f>
        <v>3</v>
      </c>
      <c r="M180" s="24">
        <v>6</v>
      </c>
      <c r="N180" s="28">
        <f>+L180-J180</f>
        <v>1.7999999999999998</v>
      </c>
      <c r="O180" s="64">
        <f>+M180*N180*1490000</f>
        <v>16091999.999999998</v>
      </c>
      <c r="P180" s="53">
        <v>2023</v>
      </c>
      <c r="Q180" s="129" t="s">
        <v>774</v>
      </c>
      <c r="R180" s="24" t="s">
        <v>39</v>
      </c>
    </row>
    <row r="181" spans="1:18" s="138" customFormat="1" ht="27" x14ac:dyDescent="0.25">
      <c r="A181" s="134"/>
      <c r="B181" s="43" t="s">
        <v>339</v>
      </c>
      <c r="C181" s="44"/>
      <c r="D181" s="54"/>
      <c r="E181" s="46"/>
      <c r="F181" s="46"/>
      <c r="G181" s="47"/>
      <c r="H181" s="48"/>
      <c r="I181" s="49"/>
      <c r="J181" s="50"/>
      <c r="K181" s="41"/>
      <c r="L181" s="40"/>
      <c r="M181" s="47">
        <f>SUM(M180:M180)</f>
        <v>6</v>
      </c>
      <c r="N181" s="40"/>
      <c r="O181" s="135">
        <f>SUM(O180:O180)</f>
        <v>16091999.999999998</v>
      </c>
      <c r="P181" s="136"/>
      <c r="Q181" s="140"/>
      <c r="R181" s="38"/>
    </row>
    <row r="182" spans="1:18" s="83" customFormat="1" ht="25.5" x14ac:dyDescent="0.25">
      <c r="A182" s="128">
        <v>86</v>
      </c>
      <c r="B182" s="25" t="s">
        <v>340</v>
      </c>
      <c r="C182" s="26">
        <v>34613</v>
      </c>
      <c r="D182" s="53" t="s">
        <v>102</v>
      </c>
      <c r="E182" s="27">
        <v>2.34</v>
      </c>
      <c r="F182" s="27"/>
      <c r="G182" s="24"/>
      <c r="H182" s="28"/>
      <c r="I182" s="29">
        <v>0.4</v>
      </c>
      <c r="J182" s="130">
        <f>I182*(E182+F182+H182)</f>
        <v>0.93599999999999994</v>
      </c>
      <c r="K182" s="29">
        <v>1</v>
      </c>
      <c r="L182" s="28">
        <f>K182*(E182+F182+H182)</f>
        <v>2.34</v>
      </c>
      <c r="M182" s="24">
        <v>6</v>
      </c>
      <c r="N182" s="28">
        <f>+L182-J182</f>
        <v>1.4039999999999999</v>
      </c>
      <c r="O182" s="64">
        <f>+M182*N182*1490000</f>
        <v>12551760</v>
      </c>
      <c r="P182" s="53">
        <v>2023</v>
      </c>
      <c r="Q182" s="129" t="s">
        <v>774</v>
      </c>
      <c r="R182" s="24" t="s">
        <v>39</v>
      </c>
    </row>
    <row r="183" spans="1:18" s="138" customFormat="1" ht="27" x14ac:dyDescent="0.25">
      <c r="A183" s="134"/>
      <c r="B183" s="43" t="s">
        <v>342</v>
      </c>
      <c r="C183" s="44"/>
      <c r="D183" s="54"/>
      <c r="E183" s="46"/>
      <c r="F183" s="46"/>
      <c r="G183" s="47"/>
      <c r="H183" s="48"/>
      <c r="I183" s="49"/>
      <c r="J183" s="50"/>
      <c r="K183" s="41"/>
      <c r="L183" s="40"/>
      <c r="M183" s="47">
        <f>SUM(M182:M182)</f>
        <v>6</v>
      </c>
      <c r="N183" s="40"/>
      <c r="O183" s="135">
        <f>SUM(O182:O182)</f>
        <v>12551760</v>
      </c>
      <c r="P183" s="136"/>
      <c r="Q183" s="140"/>
      <c r="R183" s="38"/>
    </row>
    <row r="184" spans="1:18" s="83" customFormat="1" ht="25.5" x14ac:dyDescent="0.25">
      <c r="A184" s="128">
        <v>87</v>
      </c>
      <c r="B184" s="25" t="s">
        <v>343</v>
      </c>
      <c r="C184" s="61">
        <v>31352</v>
      </c>
      <c r="D184" s="28" t="s">
        <v>344</v>
      </c>
      <c r="E184" s="27">
        <v>3.03</v>
      </c>
      <c r="F184" s="27"/>
      <c r="G184" s="24"/>
      <c r="H184" s="28"/>
      <c r="I184" s="29">
        <v>0.4</v>
      </c>
      <c r="J184" s="130">
        <f>I184*(E184+F184+H184)</f>
        <v>1.212</v>
      </c>
      <c r="K184" s="29">
        <v>1</v>
      </c>
      <c r="L184" s="28">
        <f>K184*(E184+F184+H184)</f>
        <v>3.03</v>
      </c>
      <c r="M184" s="24">
        <v>6</v>
      </c>
      <c r="N184" s="28">
        <f>+L184-J184</f>
        <v>1.8179999999999998</v>
      </c>
      <c r="O184" s="64">
        <f>+M184*N184*1490000</f>
        <v>16252920</v>
      </c>
      <c r="P184" s="53">
        <v>2023</v>
      </c>
      <c r="Q184" s="129" t="s">
        <v>774</v>
      </c>
      <c r="R184" s="24" t="s">
        <v>39</v>
      </c>
    </row>
    <row r="185" spans="1:18" s="138" customFormat="1" ht="27" x14ac:dyDescent="0.25">
      <c r="A185" s="134"/>
      <c r="B185" s="43" t="s">
        <v>345</v>
      </c>
      <c r="C185" s="62"/>
      <c r="D185" s="45"/>
      <c r="E185" s="46"/>
      <c r="F185" s="46"/>
      <c r="G185" s="47"/>
      <c r="H185" s="48"/>
      <c r="I185" s="49"/>
      <c r="J185" s="50"/>
      <c r="K185" s="41"/>
      <c r="L185" s="40"/>
      <c r="M185" s="47">
        <f>SUM(M184:M184)</f>
        <v>6</v>
      </c>
      <c r="N185" s="40"/>
      <c r="O185" s="135">
        <f>SUM(O184:O184)</f>
        <v>16252920</v>
      </c>
      <c r="P185" s="136"/>
      <c r="Q185" s="140"/>
      <c r="R185" s="38"/>
    </row>
    <row r="186" spans="1:18" s="83" customFormat="1" ht="25.5" x14ac:dyDescent="0.25">
      <c r="A186" s="128">
        <v>88</v>
      </c>
      <c r="B186" s="25" t="s">
        <v>346</v>
      </c>
      <c r="C186" s="26">
        <v>32175</v>
      </c>
      <c r="D186" s="53" t="s">
        <v>24</v>
      </c>
      <c r="E186" s="27">
        <v>2.72</v>
      </c>
      <c r="F186" s="27"/>
      <c r="G186" s="24"/>
      <c r="H186" s="28"/>
      <c r="I186" s="29">
        <v>0.4</v>
      </c>
      <c r="J186" s="130">
        <f>I186*(E186+F186+H186)</f>
        <v>1.0880000000000001</v>
      </c>
      <c r="K186" s="29">
        <v>1</v>
      </c>
      <c r="L186" s="28">
        <f>K186*(E186+F186+H186)</f>
        <v>2.72</v>
      </c>
      <c r="M186" s="24">
        <v>6</v>
      </c>
      <c r="N186" s="28">
        <f>+L186-J186</f>
        <v>1.6320000000000001</v>
      </c>
      <c r="O186" s="64">
        <f>+M186*N186*1490000</f>
        <v>14590080.000000002</v>
      </c>
      <c r="P186" s="53">
        <v>2023</v>
      </c>
      <c r="Q186" s="129" t="s">
        <v>774</v>
      </c>
      <c r="R186" s="24" t="s">
        <v>39</v>
      </c>
    </row>
    <row r="187" spans="1:18" s="138" customFormat="1" ht="27" x14ac:dyDescent="0.25">
      <c r="A187" s="134"/>
      <c r="B187" s="43" t="s">
        <v>347</v>
      </c>
      <c r="C187" s="44"/>
      <c r="D187" s="54"/>
      <c r="E187" s="46"/>
      <c r="F187" s="46"/>
      <c r="G187" s="47"/>
      <c r="H187" s="48"/>
      <c r="I187" s="49"/>
      <c r="J187" s="50"/>
      <c r="K187" s="41"/>
      <c r="L187" s="40"/>
      <c r="M187" s="47">
        <f>SUM(M186:M186)</f>
        <v>6</v>
      </c>
      <c r="N187" s="40"/>
      <c r="O187" s="135">
        <f>SUM(O186:O186)</f>
        <v>14590080.000000002</v>
      </c>
      <c r="P187" s="136"/>
      <c r="Q187" s="140"/>
      <c r="R187" s="38"/>
    </row>
    <row r="188" spans="1:18" s="133" customFormat="1" ht="25.5" x14ac:dyDescent="0.25">
      <c r="A188" s="131">
        <v>89</v>
      </c>
      <c r="B188" s="30" t="s">
        <v>348</v>
      </c>
      <c r="C188" s="31">
        <v>25430</v>
      </c>
      <c r="D188" s="52" t="s">
        <v>24</v>
      </c>
      <c r="E188" s="33">
        <v>4.0599999999999996</v>
      </c>
      <c r="F188" s="68"/>
      <c r="G188" s="35">
        <v>0.11</v>
      </c>
      <c r="H188" s="34">
        <f>G188*E188</f>
        <v>0.44659999999999994</v>
      </c>
      <c r="I188" s="35">
        <v>0.4</v>
      </c>
      <c r="J188" s="42">
        <f>I188*(E188+F188+H188)</f>
        <v>1.80264</v>
      </c>
      <c r="K188" s="35">
        <v>1</v>
      </c>
      <c r="L188" s="34">
        <f>K188*(E188+F188+H188)</f>
        <v>4.5065999999999997</v>
      </c>
      <c r="M188" s="32">
        <v>5</v>
      </c>
      <c r="N188" s="34">
        <f>+L188-J188</f>
        <v>2.7039599999999995</v>
      </c>
      <c r="O188" s="63">
        <f>+M188*N188*1490000</f>
        <v>20144501.999999996</v>
      </c>
      <c r="P188" s="52">
        <v>2023</v>
      </c>
      <c r="Q188" s="129" t="s">
        <v>774</v>
      </c>
      <c r="R188" s="32" t="s">
        <v>349</v>
      </c>
    </row>
    <row r="189" spans="1:18" s="133" customFormat="1" ht="38.25" x14ac:dyDescent="0.25">
      <c r="A189" s="131"/>
      <c r="B189" s="30" t="s">
        <v>348</v>
      </c>
      <c r="C189" s="31">
        <v>25430</v>
      </c>
      <c r="D189" s="52" t="s">
        <v>24</v>
      </c>
      <c r="E189" s="33">
        <v>4.0599999999999996</v>
      </c>
      <c r="F189" s="68"/>
      <c r="G189" s="35">
        <v>0.12</v>
      </c>
      <c r="H189" s="34">
        <f>G189*E189</f>
        <v>0.48719999999999991</v>
      </c>
      <c r="I189" s="35">
        <v>0.4</v>
      </c>
      <c r="J189" s="42">
        <f>I189*(E189+F189+H189)</f>
        <v>1.8188799999999998</v>
      </c>
      <c r="K189" s="35">
        <v>1</v>
      </c>
      <c r="L189" s="34">
        <f>K189*(E189+F189+H189)</f>
        <v>4.5471999999999992</v>
      </c>
      <c r="M189" s="32">
        <v>1</v>
      </c>
      <c r="N189" s="34">
        <f>+L189-J189</f>
        <v>2.7283199999999992</v>
      </c>
      <c r="O189" s="63">
        <f>+M189*N189*1490000</f>
        <v>4065196.7999999989</v>
      </c>
      <c r="P189" s="52">
        <v>2023</v>
      </c>
      <c r="Q189" s="129" t="s">
        <v>774</v>
      </c>
      <c r="R189" s="32" t="s">
        <v>350</v>
      </c>
    </row>
    <row r="190" spans="1:18" s="138" customFormat="1" ht="27" x14ac:dyDescent="0.25">
      <c r="A190" s="134"/>
      <c r="B190" s="43" t="s">
        <v>351</v>
      </c>
      <c r="C190" s="44"/>
      <c r="D190" s="54"/>
      <c r="E190" s="46"/>
      <c r="F190" s="46"/>
      <c r="G190" s="49"/>
      <c r="H190" s="45"/>
      <c r="I190" s="49"/>
      <c r="J190" s="50"/>
      <c r="K190" s="41"/>
      <c r="L190" s="40"/>
      <c r="M190" s="47">
        <f>SUM(M188:M189)</f>
        <v>6</v>
      </c>
      <c r="N190" s="40"/>
      <c r="O190" s="135">
        <f>SUM(O188:O189)</f>
        <v>24209698.799999997</v>
      </c>
      <c r="P190" s="136"/>
      <c r="Q190" s="140"/>
      <c r="R190" s="38"/>
    </row>
    <row r="191" spans="1:18" s="83" customFormat="1" ht="25.5" x14ac:dyDescent="0.25">
      <c r="A191" s="128">
        <v>90</v>
      </c>
      <c r="B191" s="25" t="s">
        <v>352</v>
      </c>
      <c r="C191" s="56">
        <v>34214</v>
      </c>
      <c r="D191" s="24" t="s">
        <v>24</v>
      </c>
      <c r="E191" s="27">
        <v>2.2599999999999998</v>
      </c>
      <c r="F191" s="27"/>
      <c r="G191" s="24"/>
      <c r="H191" s="28"/>
      <c r="I191" s="29">
        <v>0.4</v>
      </c>
      <c r="J191" s="130">
        <f>I191*(E191+F191+H191)</f>
        <v>0.90399999999999991</v>
      </c>
      <c r="K191" s="29">
        <v>1</v>
      </c>
      <c r="L191" s="28">
        <f>K191*(E191+F191+H191)</f>
        <v>2.2599999999999998</v>
      </c>
      <c r="M191" s="24">
        <v>6</v>
      </c>
      <c r="N191" s="28">
        <f>+L191-J191</f>
        <v>1.3559999999999999</v>
      </c>
      <c r="O191" s="64">
        <f>+M191*N191*1490000</f>
        <v>12122639.999999998</v>
      </c>
      <c r="P191" s="53">
        <v>2023</v>
      </c>
      <c r="Q191" s="129" t="s">
        <v>774</v>
      </c>
      <c r="R191" s="24" t="s">
        <v>39</v>
      </c>
    </row>
    <row r="192" spans="1:18" s="138" customFormat="1" ht="27" x14ac:dyDescent="0.25">
      <c r="A192" s="134"/>
      <c r="B192" s="43" t="s">
        <v>354</v>
      </c>
      <c r="C192" s="57"/>
      <c r="D192" s="47"/>
      <c r="E192" s="46"/>
      <c r="F192" s="46"/>
      <c r="G192" s="47"/>
      <c r="H192" s="45"/>
      <c r="I192" s="49"/>
      <c r="J192" s="50"/>
      <c r="K192" s="41"/>
      <c r="L192" s="40"/>
      <c r="M192" s="47">
        <f>SUM(M191:M191)</f>
        <v>6</v>
      </c>
      <c r="N192" s="40"/>
      <c r="O192" s="135">
        <f>SUM(O191:O191)</f>
        <v>12122639.999999998</v>
      </c>
      <c r="P192" s="136"/>
      <c r="Q192" s="140"/>
      <c r="R192" s="38"/>
    </row>
    <row r="193" spans="1:18" s="83" customFormat="1" ht="25.5" x14ac:dyDescent="0.25">
      <c r="A193" s="128">
        <v>91</v>
      </c>
      <c r="B193" s="25" t="s">
        <v>355</v>
      </c>
      <c r="C193" s="56">
        <v>34252</v>
      </c>
      <c r="D193" s="24" t="s">
        <v>102</v>
      </c>
      <c r="E193" s="27">
        <v>2.67</v>
      </c>
      <c r="F193" s="27"/>
      <c r="G193" s="24"/>
      <c r="H193" s="28"/>
      <c r="I193" s="29">
        <v>0.4</v>
      </c>
      <c r="J193" s="130">
        <f>I193*(E193+F193+H193)</f>
        <v>1.0680000000000001</v>
      </c>
      <c r="K193" s="29">
        <v>1</v>
      </c>
      <c r="L193" s="28">
        <f>K193*(E193+F193+H193)</f>
        <v>2.67</v>
      </c>
      <c r="M193" s="24">
        <v>6</v>
      </c>
      <c r="N193" s="28">
        <f>+L193-J193</f>
        <v>1.6019999999999999</v>
      </c>
      <c r="O193" s="64">
        <f>+M193*N193*1490000</f>
        <v>14321879.999999998</v>
      </c>
      <c r="P193" s="53">
        <v>2023</v>
      </c>
      <c r="Q193" s="129" t="s">
        <v>772</v>
      </c>
      <c r="R193" s="24" t="s">
        <v>39</v>
      </c>
    </row>
    <row r="194" spans="1:18" s="138" customFormat="1" ht="27" x14ac:dyDescent="0.25">
      <c r="A194" s="134"/>
      <c r="B194" s="43" t="s">
        <v>357</v>
      </c>
      <c r="C194" s="57"/>
      <c r="D194" s="47"/>
      <c r="E194" s="46"/>
      <c r="F194" s="46"/>
      <c r="G194" s="47"/>
      <c r="H194" s="45"/>
      <c r="I194" s="49"/>
      <c r="J194" s="50"/>
      <c r="K194" s="41"/>
      <c r="L194" s="40"/>
      <c r="M194" s="47">
        <f>SUM(M193:M193)</f>
        <v>6</v>
      </c>
      <c r="N194" s="40"/>
      <c r="O194" s="135">
        <f>SUM(O193:O193)</f>
        <v>14321879.999999998</v>
      </c>
      <c r="P194" s="136"/>
      <c r="Q194" s="140"/>
      <c r="R194" s="38"/>
    </row>
    <row r="195" spans="1:18" s="83" customFormat="1" ht="25.5" x14ac:dyDescent="0.25">
      <c r="A195" s="128">
        <v>92</v>
      </c>
      <c r="B195" s="25" t="s">
        <v>358</v>
      </c>
      <c r="C195" s="56">
        <v>34171</v>
      </c>
      <c r="D195" s="24" t="s">
        <v>102</v>
      </c>
      <c r="E195" s="27">
        <v>2.67</v>
      </c>
      <c r="F195" s="27"/>
      <c r="G195" s="24"/>
      <c r="H195" s="28"/>
      <c r="I195" s="29">
        <v>0.4</v>
      </c>
      <c r="J195" s="130">
        <f>I195*(E195+F195+H195)</f>
        <v>1.0680000000000001</v>
      </c>
      <c r="K195" s="29">
        <v>1</v>
      </c>
      <c r="L195" s="28">
        <f>K195*(E195+F195+H195)</f>
        <v>2.67</v>
      </c>
      <c r="M195" s="24">
        <v>6</v>
      </c>
      <c r="N195" s="28">
        <f>+L195-J195</f>
        <v>1.6019999999999999</v>
      </c>
      <c r="O195" s="64">
        <f>+M195*N195*1490000</f>
        <v>14321879.999999998</v>
      </c>
      <c r="P195" s="53">
        <v>2023</v>
      </c>
      <c r="Q195" s="129" t="s">
        <v>772</v>
      </c>
      <c r="R195" s="24" t="s">
        <v>39</v>
      </c>
    </row>
    <row r="196" spans="1:18" s="138" customFormat="1" ht="27" x14ac:dyDescent="0.25">
      <c r="A196" s="134"/>
      <c r="B196" s="43" t="s">
        <v>359</v>
      </c>
      <c r="C196" s="57"/>
      <c r="D196" s="47"/>
      <c r="E196" s="46"/>
      <c r="F196" s="46"/>
      <c r="G196" s="47"/>
      <c r="H196" s="45"/>
      <c r="I196" s="49"/>
      <c r="J196" s="50"/>
      <c r="K196" s="41"/>
      <c r="L196" s="40"/>
      <c r="M196" s="47">
        <f>SUM(M195:M195)</f>
        <v>6</v>
      </c>
      <c r="N196" s="40"/>
      <c r="O196" s="135">
        <f>SUM(O195:O195)</f>
        <v>14321879.999999998</v>
      </c>
      <c r="P196" s="136"/>
      <c r="Q196" s="140"/>
      <c r="R196" s="38"/>
    </row>
    <row r="197" spans="1:18" s="83" customFormat="1" ht="25.5" x14ac:dyDescent="0.25">
      <c r="A197" s="128">
        <v>93</v>
      </c>
      <c r="B197" s="25" t="s">
        <v>360</v>
      </c>
      <c r="C197" s="56">
        <v>34572</v>
      </c>
      <c r="D197" s="24" t="s">
        <v>102</v>
      </c>
      <c r="E197" s="33">
        <f>2.34*85%</f>
        <v>1.9889999999999999</v>
      </c>
      <c r="F197" s="27"/>
      <c r="G197" s="24"/>
      <c r="H197" s="28"/>
      <c r="I197" s="29">
        <v>0.4</v>
      </c>
      <c r="J197" s="130">
        <f>I197*(E197+F197+H197)</f>
        <v>0.79559999999999997</v>
      </c>
      <c r="K197" s="29">
        <v>1</v>
      </c>
      <c r="L197" s="28">
        <f>K197*(E197+F197+H197)</f>
        <v>1.9889999999999999</v>
      </c>
      <c r="M197" s="24">
        <v>6</v>
      </c>
      <c r="N197" s="28">
        <f>+L197-J197</f>
        <v>1.1934</v>
      </c>
      <c r="O197" s="64">
        <f>+M197*N197*1490000</f>
        <v>10668996</v>
      </c>
      <c r="P197" s="53">
        <v>2023</v>
      </c>
      <c r="Q197" s="129" t="s">
        <v>772</v>
      </c>
      <c r="R197" s="24" t="s">
        <v>39</v>
      </c>
    </row>
    <row r="198" spans="1:18" s="143" customFormat="1" ht="27" x14ac:dyDescent="0.25">
      <c r="A198" s="142"/>
      <c r="B198" s="43" t="s">
        <v>362</v>
      </c>
      <c r="C198" s="57"/>
      <c r="D198" s="47"/>
      <c r="E198" s="46"/>
      <c r="F198" s="46"/>
      <c r="G198" s="47"/>
      <c r="H198" s="45"/>
      <c r="I198" s="49"/>
      <c r="J198" s="50"/>
      <c r="K198" s="49"/>
      <c r="L198" s="45"/>
      <c r="M198" s="47"/>
      <c r="N198" s="45"/>
      <c r="O198" s="65">
        <f>SUM(O197:O197)</f>
        <v>10668996</v>
      </c>
      <c r="P198" s="54"/>
      <c r="Q198" s="140"/>
      <c r="R198" s="47"/>
    </row>
    <row r="199" spans="1:18" s="83" customFormat="1" ht="25.5" x14ac:dyDescent="0.25">
      <c r="A199" s="128">
        <v>94</v>
      </c>
      <c r="B199" s="25" t="s">
        <v>363</v>
      </c>
      <c r="C199" s="56">
        <v>34831</v>
      </c>
      <c r="D199" s="24" t="s">
        <v>24</v>
      </c>
      <c r="E199" s="33">
        <f>2.1*85%</f>
        <v>1.7849999999999999</v>
      </c>
      <c r="F199" s="27"/>
      <c r="G199" s="24"/>
      <c r="H199" s="28"/>
      <c r="I199" s="29">
        <v>0.4</v>
      </c>
      <c r="J199" s="130">
        <f>I199*(E199+F199+H199)</f>
        <v>0.71399999999999997</v>
      </c>
      <c r="K199" s="29">
        <v>1</v>
      </c>
      <c r="L199" s="28">
        <f>K199*(E199+F199+H199)</f>
        <v>1.7849999999999999</v>
      </c>
      <c r="M199" s="24">
        <v>6</v>
      </c>
      <c r="N199" s="28">
        <f>+L199-J199</f>
        <v>1.071</v>
      </c>
      <c r="O199" s="64">
        <f>+M199*N199*1490000</f>
        <v>9574740</v>
      </c>
      <c r="P199" s="53">
        <v>2023</v>
      </c>
      <c r="Q199" s="129" t="s">
        <v>772</v>
      </c>
      <c r="R199" s="24" t="s">
        <v>39</v>
      </c>
    </row>
    <row r="200" spans="1:18" s="143" customFormat="1" ht="27" x14ac:dyDescent="0.25">
      <c r="A200" s="142"/>
      <c r="B200" s="43" t="s">
        <v>365</v>
      </c>
      <c r="C200" s="57"/>
      <c r="D200" s="47"/>
      <c r="E200" s="46"/>
      <c r="F200" s="46"/>
      <c r="G200" s="47"/>
      <c r="H200" s="45"/>
      <c r="I200" s="49"/>
      <c r="J200" s="50"/>
      <c r="K200" s="49"/>
      <c r="L200" s="45"/>
      <c r="M200" s="47"/>
      <c r="N200" s="45"/>
      <c r="O200" s="65">
        <f>SUM(O199:O199)</f>
        <v>9574740</v>
      </c>
      <c r="P200" s="54"/>
      <c r="Q200" s="140"/>
      <c r="R200" s="47"/>
    </row>
    <row r="201" spans="1:18" s="83" customFormat="1" ht="25.5" x14ac:dyDescent="0.25">
      <c r="A201" s="128">
        <v>95</v>
      </c>
      <c r="B201" s="25" t="s">
        <v>366</v>
      </c>
      <c r="C201" s="26">
        <v>29816</v>
      </c>
      <c r="D201" s="53" t="s">
        <v>24</v>
      </c>
      <c r="E201" s="27">
        <v>3.34</v>
      </c>
      <c r="F201" s="27"/>
      <c r="G201" s="24"/>
      <c r="H201" s="28"/>
      <c r="I201" s="29">
        <v>0.4</v>
      </c>
      <c r="J201" s="130">
        <f>I201*(E201+F201+H201)</f>
        <v>1.3360000000000001</v>
      </c>
      <c r="K201" s="29">
        <v>1</v>
      </c>
      <c r="L201" s="28">
        <f>K201*(E201+F201+H201)</f>
        <v>3.34</v>
      </c>
      <c r="M201" s="24">
        <v>6</v>
      </c>
      <c r="N201" s="28">
        <f>+L201-J201</f>
        <v>2.0039999999999996</v>
      </c>
      <c r="O201" s="64">
        <f>+M201*N201*1490000</f>
        <v>17915759.999999996</v>
      </c>
      <c r="P201" s="53">
        <v>2023</v>
      </c>
      <c r="Q201" s="129" t="s">
        <v>772</v>
      </c>
      <c r="R201" s="24" t="s">
        <v>39</v>
      </c>
    </row>
    <row r="202" spans="1:18" s="138" customFormat="1" ht="40.5" x14ac:dyDescent="0.25">
      <c r="A202" s="134"/>
      <c r="B202" s="43" t="s">
        <v>368</v>
      </c>
      <c r="C202" s="44"/>
      <c r="D202" s="54"/>
      <c r="E202" s="46"/>
      <c r="F202" s="46"/>
      <c r="G202" s="47"/>
      <c r="H202" s="45"/>
      <c r="I202" s="49"/>
      <c r="J202" s="50"/>
      <c r="K202" s="41"/>
      <c r="L202" s="40"/>
      <c r="M202" s="47">
        <f>SUM(M201:M201)</f>
        <v>6</v>
      </c>
      <c r="N202" s="40"/>
      <c r="O202" s="135">
        <f>SUM(O201:O201)</f>
        <v>17915759.999999996</v>
      </c>
      <c r="P202" s="136"/>
      <c r="Q202" s="140"/>
      <c r="R202" s="38"/>
    </row>
    <row r="203" spans="1:18" s="83" customFormat="1" ht="25.5" x14ac:dyDescent="0.25">
      <c r="A203" s="128">
        <v>96</v>
      </c>
      <c r="B203" s="25" t="s">
        <v>369</v>
      </c>
      <c r="C203" s="26">
        <v>29110</v>
      </c>
      <c r="D203" s="53" t="s">
        <v>24</v>
      </c>
      <c r="E203" s="27">
        <v>3.65</v>
      </c>
      <c r="F203" s="27"/>
      <c r="G203" s="24"/>
      <c r="H203" s="28"/>
      <c r="I203" s="29">
        <v>0.5</v>
      </c>
      <c r="J203" s="130">
        <f>I203*(E203+F203+H203)</f>
        <v>1.825</v>
      </c>
      <c r="K203" s="29">
        <v>1</v>
      </c>
      <c r="L203" s="28">
        <f>K203*(E203+F203+H203)</f>
        <v>3.65</v>
      </c>
      <c r="M203" s="24">
        <v>6</v>
      </c>
      <c r="N203" s="28">
        <f>+L203-J203</f>
        <v>1.825</v>
      </c>
      <c r="O203" s="64">
        <f>+M203*N203*1490000</f>
        <v>16315499.999999998</v>
      </c>
      <c r="P203" s="53">
        <v>2023</v>
      </c>
      <c r="Q203" s="129" t="s">
        <v>772</v>
      </c>
      <c r="R203" s="24" t="s">
        <v>39</v>
      </c>
    </row>
    <row r="204" spans="1:18" s="138" customFormat="1" ht="27" x14ac:dyDescent="0.25">
      <c r="A204" s="134"/>
      <c r="B204" s="43" t="s">
        <v>370</v>
      </c>
      <c r="C204" s="44"/>
      <c r="D204" s="54"/>
      <c r="E204" s="46"/>
      <c r="F204" s="46"/>
      <c r="G204" s="47"/>
      <c r="H204" s="45"/>
      <c r="I204" s="49"/>
      <c r="J204" s="50"/>
      <c r="K204" s="41"/>
      <c r="L204" s="40"/>
      <c r="M204" s="47">
        <f>SUM(M203:M203)</f>
        <v>6</v>
      </c>
      <c r="N204" s="40"/>
      <c r="O204" s="135">
        <f>SUM(O203:O203)</f>
        <v>16315499.999999998</v>
      </c>
      <c r="P204" s="136"/>
      <c r="Q204" s="140"/>
      <c r="R204" s="38"/>
    </row>
    <row r="205" spans="1:18" s="83" customFormat="1" ht="25.5" x14ac:dyDescent="0.25">
      <c r="A205" s="128">
        <v>97</v>
      </c>
      <c r="B205" s="25" t="s">
        <v>371</v>
      </c>
      <c r="C205" s="26">
        <v>32400</v>
      </c>
      <c r="D205" s="24" t="s">
        <v>64</v>
      </c>
      <c r="E205" s="27">
        <v>3.33</v>
      </c>
      <c r="F205" s="27">
        <v>0.4</v>
      </c>
      <c r="G205" s="24"/>
      <c r="H205" s="28"/>
      <c r="I205" s="29">
        <v>0.4</v>
      </c>
      <c r="J205" s="130">
        <f>I205*(E205+F205+H205)</f>
        <v>1.492</v>
      </c>
      <c r="K205" s="29">
        <v>1</v>
      </c>
      <c r="L205" s="28">
        <f>K205*(E205+F205+H205)</f>
        <v>3.73</v>
      </c>
      <c r="M205" s="24">
        <v>6</v>
      </c>
      <c r="N205" s="28">
        <f>+L205-J205</f>
        <v>2.238</v>
      </c>
      <c r="O205" s="64">
        <f>+M205*N205*1490000</f>
        <v>20007720</v>
      </c>
      <c r="P205" s="53">
        <v>2023</v>
      </c>
      <c r="Q205" s="129" t="s">
        <v>772</v>
      </c>
      <c r="R205" s="24" t="s">
        <v>39</v>
      </c>
    </row>
    <row r="206" spans="1:18" s="138" customFormat="1" ht="27" x14ac:dyDescent="0.25">
      <c r="A206" s="134"/>
      <c r="B206" s="43" t="s">
        <v>374</v>
      </c>
      <c r="C206" s="44"/>
      <c r="D206" s="47"/>
      <c r="E206" s="46"/>
      <c r="F206" s="46"/>
      <c r="G206" s="47"/>
      <c r="H206" s="45"/>
      <c r="I206" s="49"/>
      <c r="J206" s="50"/>
      <c r="K206" s="41"/>
      <c r="L206" s="40"/>
      <c r="M206" s="47">
        <f>SUM(M205:M205)</f>
        <v>6</v>
      </c>
      <c r="N206" s="40"/>
      <c r="O206" s="135">
        <f>SUM(O205:O205)</f>
        <v>20007720</v>
      </c>
      <c r="P206" s="136"/>
      <c r="Q206" s="140"/>
      <c r="R206" s="38"/>
    </row>
    <row r="207" spans="1:18" s="83" customFormat="1" ht="25.5" x14ac:dyDescent="0.25">
      <c r="A207" s="128">
        <v>98</v>
      </c>
      <c r="B207" s="25" t="s">
        <v>375</v>
      </c>
      <c r="C207" s="26">
        <v>33070</v>
      </c>
      <c r="D207" s="24" t="s">
        <v>24</v>
      </c>
      <c r="E207" s="27">
        <v>2.41</v>
      </c>
      <c r="F207" s="27"/>
      <c r="G207" s="24"/>
      <c r="H207" s="28"/>
      <c r="I207" s="29">
        <v>0.4</v>
      </c>
      <c r="J207" s="130">
        <f>I207*(E207+F207+H207)</f>
        <v>0.96400000000000008</v>
      </c>
      <c r="K207" s="29">
        <v>1</v>
      </c>
      <c r="L207" s="28">
        <f>K207*(E207+F207+H207)</f>
        <v>2.41</v>
      </c>
      <c r="M207" s="24">
        <v>6</v>
      </c>
      <c r="N207" s="28">
        <f>+L207-J207</f>
        <v>1.4460000000000002</v>
      </c>
      <c r="O207" s="64">
        <f>+M207*N207*1490000</f>
        <v>12927240.000000004</v>
      </c>
      <c r="P207" s="53">
        <v>2023</v>
      </c>
      <c r="Q207" s="129" t="s">
        <v>772</v>
      </c>
      <c r="R207" s="24" t="s">
        <v>39</v>
      </c>
    </row>
    <row r="208" spans="1:18" s="138" customFormat="1" ht="27" x14ac:dyDescent="0.25">
      <c r="A208" s="134"/>
      <c r="B208" s="43" t="s">
        <v>376</v>
      </c>
      <c r="C208" s="44"/>
      <c r="D208" s="47"/>
      <c r="E208" s="46"/>
      <c r="F208" s="46"/>
      <c r="G208" s="47"/>
      <c r="H208" s="45"/>
      <c r="I208" s="49"/>
      <c r="J208" s="50"/>
      <c r="K208" s="41"/>
      <c r="L208" s="40"/>
      <c r="M208" s="47">
        <f>SUM(M207:M207)</f>
        <v>6</v>
      </c>
      <c r="N208" s="40"/>
      <c r="O208" s="135">
        <f>SUM(O207:O207)</f>
        <v>12927240.000000004</v>
      </c>
      <c r="P208" s="136"/>
      <c r="Q208" s="140"/>
      <c r="R208" s="38"/>
    </row>
    <row r="209" spans="1:18" s="83" customFormat="1" ht="25.5" x14ac:dyDescent="0.25">
      <c r="A209" s="128">
        <v>99</v>
      </c>
      <c r="B209" s="25" t="s">
        <v>377</v>
      </c>
      <c r="C209" s="26">
        <v>30857</v>
      </c>
      <c r="D209" s="53" t="s">
        <v>24</v>
      </c>
      <c r="E209" s="27">
        <v>3.34</v>
      </c>
      <c r="F209" s="27"/>
      <c r="G209" s="24"/>
      <c r="H209" s="28"/>
      <c r="I209" s="29">
        <v>0.4</v>
      </c>
      <c r="J209" s="130">
        <f>I209*(E209+F209+H209)</f>
        <v>1.3360000000000001</v>
      </c>
      <c r="K209" s="29">
        <v>1</v>
      </c>
      <c r="L209" s="28">
        <f>K209*(E209+F209+H209)</f>
        <v>3.34</v>
      </c>
      <c r="M209" s="24">
        <v>6</v>
      </c>
      <c r="N209" s="28">
        <f>+L209-J209</f>
        <v>2.0039999999999996</v>
      </c>
      <c r="O209" s="64">
        <f>+M209*N209*1490000</f>
        <v>17915759.999999996</v>
      </c>
      <c r="P209" s="53">
        <v>2023</v>
      </c>
      <c r="Q209" s="129" t="s">
        <v>772</v>
      </c>
      <c r="R209" s="24" t="s">
        <v>39</v>
      </c>
    </row>
    <row r="210" spans="1:18" s="138" customFormat="1" ht="27" x14ac:dyDescent="0.25">
      <c r="A210" s="134"/>
      <c r="B210" s="43" t="s">
        <v>378</v>
      </c>
      <c r="C210" s="44"/>
      <c r="D210" s="54"/>
      <c r="E210" s="46"/>
      <c r="F210" s="46"/>
      <c r="G210" s="47"/>
      <c r="H210" s="45"/>
      <c r="I210" s="49"/>
      <c r="J210" s="50"/>
      <c r="K210" s="41"/>
      <c r="L210" s="40"/>
      <c r="M210" s="47">
        <f>SUM(M209:M209)</f>
        <v>6</v>
      </c>
      <c r="N210" s="40"/>
      <c r="O210" s="135">
        <f>SUM(O209:O209)</f>
        <v>17915759.999999996</v>
      </c>
      <c r="P210" s="136"/>
      <c r="Q210" s="140"/>
      <c r="R210" s="38"/>
    </row>
    <row r="211" spans="1:18" s="83" customFormat="1" ht="25.5" x14ac:dyDescent="0.25">
      <c r="A211" s="128">
        <v>100</v>
      </c>
      <c r="B211" s="25" t="s">
        <v>379</v>
      </c>
      <c r="C211" s="26">
        <v>32775</v>
      </c>
      <c r="D211" s="24" t="s">
        <v>24</v>
      </c>
      <c r="E211" s="27">
        <v>3.34</v>
      </c>
      <c r="F211" s="27"/>
      <c r="G211" s="24"/>
      <c r="H211" s="28"/>
      <c r="I211" s="29">
        <v>0.4</v>
      </c>
      <c r="J211" s="130">
        <f>I211*(E211+F211+H211)</f>
        <v>1.3360000000000001</v>
      </c>
      <c r="K211" s="29">
        <v>1</v>
      </c>
      <c r="L211" s="28">
        <f>K211*(E211+F211+H211)</f>
        <v>3.34</v>
      </c>
      <c r="M211" s="24">
        <v>6</v>
      </c>
      <c r="N211" s="28">
        <f>+L211-J211</f>
        <v>2.0039999999999996</v>
      </c>
      <c r="O211" s="64">
        <f>+M211*N211*1490000</f>
        <v>17915759.999999996</v>
      </c>
      <c r="P211" s="53">
        <v>2023</v>
      </c>
      <c r="Q211" s="129" t="s">
        <v>772</v>
      </c>
      <c r="R211" s="24" t="s">
        <v>39</v>
      </c>
    </row>
    <row r="212" spans="1:18" s="138" customFormat="1" ht="27" x14ac:dyDescent="0.25">
      <c r="A212" s="134"/>
      <c r="B212" s="43" t="s">
        <v>380</v>
      </c>
      <c r="C212" s="44"/>
      <c r="D212" s="47"/>
      <c r="E212" s="46"/>
      <c r="F212" s="46"/>
      <c r="G212" s="47"/>
      <c r="H212" s="45"/>
      <c r="I212" s="49"/>
      <c r="J212" s="50"/>
      <c r="K212" s="41"/>
      <c r="L212" s="40"/>
      <c r="M212" s="47">
        <f>SUM(M211:M211)</f>
        <v>6</v>
      </c>
      <c r="N212" s="40"/>
      <c r="O212" s="135">
        <f>SUM(O211:O211)</f>
        <v>17915759.999999996</v>
      </c>
      <c r="P212" s="136"/>
      <c r="Q212" s="140"/>
      <c r="R212" s="38"/>
    </row>
    <row r="213" spans="1:18" s="83" customFormat="1" ht="25.5" x14ac:dyDescent="0.25">
      <c r="A213" s="128">
        <v>101</v>
      </c>
      <c r="B213" s="25" t="s">
        <v>381</v>
      </c>
      <c r="C213" s="26" t="s">
        <v>382</v>
      </c>
      <c r="D213" s="24" t="s">
        <v>24</v>
      </c>
      <c r="E213" s="27">
        <v>3.03</v>
      </c>
      <c r="F213" s="27"/>
      <c r="G213" s="24"/>
      <c r="H213" s="28"/>
      <c r="I213" s="29">
        <v>0.4</v>
      </c>
      <c r="J213" s="130">
        <f>I213*(E213+F213+H213)</f>
        <v>1.212</v>
      </c>
      <c r="K213" s="29">
        <v>1</v>
      </c>
      <c r="L213" s="28">
        <f>K213*(E213+F213+H213)</f>
        <v>3.03</v>
      </c>
      <c r="M213" s="24">
        <v>6</v>
      </c>
      <c r="N213" s="28">
        <f>+L213-J213</f>
        <v>1.8179999999999998</v>
      </c>
      <c r="O213" s="64">
        <f>+M213*N213*1490000</f>
        <v>16252920</v>
      </c>
      <c r="P213" s="53">
        <v>2023</v>
      </c>
      <c r="Q213" s="129" t="s">
        <v>772</v>
      </c>
      <c r="R213" s="24" t="s">
        <v>39</v>
      </c>
    </row>
    <row r="214" spans="1:18" s="138" customFormat="1" ht="27" x14ac:dyDescent="0.25">
      <c r="A214" s="134"/>
      <c r="B214" s="43" t="s">
        <v>383</v>
      </c>
      <c r="C214" s="44"/>
      <c r="D214" s="47"/>
      <c r="E214" s="46"/>
      <c r="F214" s="46"/>
      <c r="G214" s="47"/>
      <c r="H214" s="45"/>
      <c r="I214" s="49"/>
      <c r="J214" s="50"/>
      <c r="K214" s="41"/>
      <c r="L214" s="40"/>
      <c r="M214" s="47">
        <f>SUM(M213:M213)</f>
        <v>6</v>
      </c>
      <c r="N214" s="40"/>
      <c r="O214" s="135">
        <f>SUM(O213:O213)</f>
        <v>16252920</v>
      </c>
      <c r="P214" s="136"/>
      <c r="Q214" s="140"/>
      <c r="R214" s="38"/>
    </row>
    <row r="215" spans="1:18" s="83" customFormat="1" ht="25.5" x14ac:dyDescent="0.25">
      <c r="A215" s="128">
        <v>102</v>
      </c>
      <c r="B215" s="25" t="s">
        <v>384</v>
      </c>
      <c r="C215" s="26">
        <v>32258</v>
      </c>
      <c r="D215" s="24" t="s">
        <v>24</v>
      </c>
      <c r="E215" s="27">
        <v>3.03</v>
      </c>
      <c r="F215" s="27"/>
      <c r="G215" s="24"/>
      <c r="H215" s="28"/>
      <c r="I215" s="29">
        <v>0.4</v>
      </c>
      <c r="J215" s="130">
        <f>I215*(E215+F215+H215)</f>
        <v>1.212</v>
      </c>
      <c r="K215" s="29">
        <v>1</v>
      </c>
      <c r="L215" s="28">
        <f>K215*(E215+F215+H215)</f>
        <v>3.03</v>
      </c>
      <c r="M215" s="24">
        <v>6</v>
      </c>
      <c r="N215" s="28">
        <f>+L215-J215</f>
        <v>1.8179999999999998</v>
      </c>
      <c r="O215" s="64">
        <f>+M215*N215*1490000</f>
        <v>16252920</v>
      </c>
      <c r="P215" s="53">
        <v>2023</v>
      </c>
      <c r="Q215" s="129" t="s">
        <v>772</v>
      </c>
      <c r="R215" s="24" t="s">
        <v>39</v>
      </c>
    </row>
    <row r="216" spans="1:18" s="138" customFormat="1" ht="27" x14ac:dyDescent="0.25">
      <c r="A216" s="134"/>
      <c r="B216" s="43" t="s">
        <v>385</v>
      </c>
      <c r="C216" s="44"/>
      <c r="D216" s="47"/>
      <c r="E216" s="46"/>
      <c r="F216" s="46"/>
      <c r="G216" s="47"/>
      <c r="H216" s="45"/>
      <c r="I216" s="49"/>
      <c r="J216" s="50"/>
      <c r="K216" s="41"/>
      <c r="L216" s="40"/>
      <c r="M216" s="47">
        <f>SUM(M215:M215)</f>
        <v>6</v>
      </c>
      <c r="N216" s="40"/>
      <c r="O216" s="135">
        <f>SUM(O215:O215)</f>
        <v>16252920</v>
      </c>
      <c r="P216" s="136"/>
      <c r="Q216" s="140"/>
      <c r="R216" s="38"/>
    </row>
    <row r="217" spans="1:18" s="139" customFormat="1" ht="25.5" x14ac:dyDescent="0.25">
      <c r="A217" s="141">
        <v>103</v>
      </c>
      <c r="B217" s="17" t="s">
        <v>386</v>
      </c>
      <c r="C217" s="18">
        <v>31432</v>
      </c>
      <c r="D217" s="21" t="s">
        <v>102</v>
      </c>
      <c r="E217" s="20">
        <v>3</v>
      </c>
      <c r="F217" s="20">
        <v>0.4</v>
      </c>
      <c r="G217" s="19"/>
      <c r="H217" s="21"/>
      <c r="I217" s="22">
        <v>0.5</v>
      </c>
      <c r="J217" s="23">
        <f>I217*(E217+F217+H217)</f>
        <v>1.7</v>
      </c>
      <c r="K217" s="22">
        <v>1</v>
      </c>
      <c r="L217" s="21">
        <f>K217*(E217+F217+H217)</f>
        <v>3.4</v>
      </c>
      <c r="M217" s="19">
        <v>1</v>
      </c>
      <c r="N217" s="21">
        <f>+L217-J217</f>
        <v>1.7</v>
      </c>
      <c r="O217" s="66">
        <f>+M217*N217*1490000</f>
        <v>2533000</v>
      </c>
      <c r="P217" s="51">
        <v>2023</v>
      </c>
      <c r="Q217" s="129" t="s">
        <v>772</v>
      </c>
      <c r="R217" s="19" t="s">
        <v>78</v>
      </c>
    </row>
    <row r="218" spans="1:18" s="139" customFormat="1" ht="38.25" x14ac:dyDescent="0.25">
      <c r="A218" s="19"/>
      <c r="B218" s="17" t="s">
        <v>386</v>
      </c>
      <c r="C218" s="18">
        <v>31432</v>
      </c>
      <c r="D218" s="21" t="s">
        <v>102</v>
      </c>
      <c r="E218" s="20">
        <v>3.33</v>
      </c>
      <c r="F218" s="20">
        <v>0.4</v>
      </c>
      <c r="G218" s="19"/>
      <c r="H218" s="21"/>
      <c r="I218" s="22">
        <v>0.5</v>
      </c>
      <c r="J218" s="23">
        <f>I218*(E218+F218+H218)</f>
        <v>1.865</v>
      </c>
      <c r="K218" s="22">
        <v>1</v>
      </c>
      <c r="L218" s="21">
        <f>K218*(E218+F218+H218)</f>
        <v>3.73</v>
      </c>
      <c r="M218" s="19">
        <v>1</v>
      </c>
      <c r="N218" s="21">
        <f>+L218-J218</f>
        <v>1.865</v>
      </c>
      <c r="O218" s="66">
        <f>+M218*N218*1490000</f>
        <v>2778850</v>
      </c>
      <c r="P218" s="51">
        <v>2023</v>
      </c>
      <c r="Q218" s="129" t="s">
        <v>772</v>
      </c>
      <c r="R218" s="19" t="s">
        <v>387</v>
      </c>
    </row>
    <row r="219" spans="1:18" s="139" customFormat="1" ht="38.25" x14ac:dyDescent="0.25">
      <c r="A219" s="19"/>
      <c r="B219" s="17" t="s">
        <v>386</v>
      </c>
      <c r="C219" s="18">
        <v>31432</v>
      </c>
      <c r="D219" s="21" t="s">
        <v>102</v>
      </c>
      <c r="E219" s="20">
        <v>3.33</v>
      </c>
      <c r="F219" s="20">
        <v>0.5</v>
      </c>
      <c r="G219" s="19"/>
      <c r="H219" s="21"/>
      <c r="I219" s="22">
        <v>0.5</v>
      </c>
      <c r="J219" s="23">
        <f>I219*(E219+F219+H219)</f>
        <v>1.915</v>
      </c>
      <c r="K219" s="22">
        <v>1</v>
      </c>
      <c r="L219" s="21">
        <f>K219*(E219+F219+H219)</f>
        <v>3.83</v>
      </c>
      <c r="M219" s="19">
        <v>4</v>
      </c>
      <c r="N219" s="21">
        <f>+L219-J219</f>
        <v>1.915</v>
      </c>
      <c r="O219" s="66">
        <f>+M219*N219*1490000</f>
        <v>11413400</v>
      </c>
      <c r="P219" s="51">
        <v>2023</v>
      </c>
      <c r="Q219" s="129" t="s">
        <v>772</v>
      </c>
      <c r="R219" s="19" t="s">
        <v>388</v>
      </c>
    </row>
    <row r="220" spans="1:18" s="138" customFormat="1" ht="27" x14ac:dyDescent="0.25">
      <c r="A220" s="134"/>
      <c r="B220" s="43" t="s">
        <v>389</v>
      </c>
      <c r="C220" s="44"/>
      <c r="D220" s="45"/>
      <c r="E220" s="46"/>
      <c r="F220" s="46"/>
      <c r="G220" s="47"/>
      <c r="H220" s="45"/>
      <c r="I220" s="49"/>
      <c r="J220" s="50"/>
      <c r="K220" s="41"/>
      <c r="L220" s="40"/>
      <c r="M220" s="47">
        <f>SUM(M217:M219)</f>
        <v>6</v>
      </c>
      <c r="N220" s="40"/>
      <c r="O220" s="135">
        <f>SUM(O217:O219)</f>
        <v>16725250</v>
      </c>
      <c r="P220" s="136"/>
      <c r="Q220" s="140"/>
      <c r="R220" s="38"/>
    </row>
    <row r="221" spans="1:18" s="139" customFormat="1" ht="25.5" x14ac:dyDescent="0.25">
      <c r="A221" s="141">
        <v>104</v>
      </c>
      <c r="B221" s="17" t="s">
        <v>221</v>
      </c>
      <c r="C221" s="58">
        <v>34389</v>
      </c>
      <c r="D221" s="19" t="s">
        <v>24</v>
      </c>
      <c r="E221" s="20">
        <v>2.72</v>
      </c>
      <c r="F221" s="20"/>
      <c r="G221" s="19"/>
      <c r="H221" s="21"/>
      <c r="I221" s="22">
        <v>0.4</v>
      </c>
      <c r="J221" s="23">
        <f>I221*(E221+F221+H221)</f>
        <v>1.0880000000000001</v>
      </c>
      <c r="K221" s="22">
        <v>1</v>
      </c>
      <c r="L221" s="21">
        <f>K221*(E221+F221+H221)</f>
        <v>2.72</v>
      </c>
      <c r="M221" s="19">
        <v>6</v>
      </c>
      <c r="N221" s="21">
        <f>+L221-J221</f>
        <v>1.6320000000000001</v>
      </c>
      <c r="O221" s="66">
        <f>+M221*N221*1490000</f>
        <v>14590080.000000002</v>
      </c>
      <c r="P221" s="51">
        <v>2023</v>
      </c>
      <c r="Q221" s="129" t="s">
        <v>772</v>
      </c>
      <c r="R221" s="19" t="s">
        <v>39</v>
      </c>
    </row>
    <row r="222" spans="1:18" s="138" customFormat="1" ht="27" x14ac:dyDescent="0.25">
      <c r="A222" s="134"/>
      <c r="B222" s="43" t="s">
        <v>224</v>
      </c>
      <c r="C222" s="57"/>
      <c r="D222" s="47"/>
      <c r="E222" s="46"/>
      <c r="F222" s="46"/>
      <c r="G222" s="47"/>
      <c r="H222" s="45"/>
      <c r="I222" s="49"/>
      <c r="J222" s="50"/>
      <c r="K222" s="41"/>
      <c r="L222" s="40"/>
      <c r="M222" s="47">
        <f>SUM(M221:M221)</f>
        <v>6</v>
      </c>
      <c r="N222" s="40"/>
      <c r="O222" s="135">
        <f>SUM(O221:O221)</f>
        <v>14590080.000000002</v>
      </c>
      <c r="P222" s="136"/>
      <c r="Q222" s="140"/>
      <c r="R222" s="38"/>
    </row>
    <row r="223" spans="1:18" s="139" customFormat="1" ht="25.5" x14ac:dyDescent="0.25">
      <c r="A223" s="141">
        <v>105</v>
      </c>
      <c r="B223" s="17" t="s">
        <v>390</v>
      </c>
      <c r="C223" s="59">
        <v>31940</v>
      </c>
      <c r="D223" s="21" t="s">
        <v>102</v>
      </c>
      <c r="E223" s="20">
        <v>3.33</v>
      </c>
      <c r="F223" s="20">
        <v>0.5</v>
      </c>
      <c r="G223" s="19"/>
      <c r="H223" s="21"/>
      <c r="I223" s="22">
        <v>0.4</v>
      </c>
      <c r="J223" s="23">
        <f>I223*(E223+F223+H223)</f>
        <v>1.532</v>
      </c>
      <c r="K223" s="22">
        <v>1</v>
      </c>
      <c r="L223" s="21">
        <f>K223*(E223+F223+H223)</f>
        <v>3.83</v>
      </c>
      <c r="M223" s="19">
        <v>6</v>
      </c>
      <c r="N223" s="21">
        <f>+L223-J223</f>
        <v>2.298</v>
      </c>
      <c r="O223" s="66">
        <f>+M223*N223*1490000</f>
        <v>20544120</v>
      </c>
      <c r="P223" s="51">
        <v>2023</v>
      </c>
      <c r="Q223" s="129" t="s">
        <v>85</v>
      </c>
      <c r="R223" s="19" t="s">
        <v>39</v>
      </c>
    </row>
    <row r="224" spans="1:18" s="138" customFormat="1" ht="27" x14ac:dyDescent="0.25">
      <c r="A224" s="134"/>
      <c r="B224" s="43" t="s">
        <v>391</v>
      </c>
      <c r="C224" s="62"/>
      <c r="D224" s="45"/>
      <c r="E224" s="46"/>
      <c r="F224" s="46"/>
      <c r="G224" s="47"/>
      <c r="H224" s="45"/>
      <c r="I224" s="49"/>
      <c r="J224" s="50"/>
      <c r="K224" s="41"/>
      <c r="L224" s="40"/>
      <c r="M224" s="47">
        <f>SUM(M223:M223)</f>
        <v>6</v>
      </c>
      <c r="N224" s="40"/>
      <c r="O224" s="135">
        <f>SUM(O223:O223)</f>
        <v>20544120</v>
      </c>
      <c r="P224" s="136"/>
      <c r="Q224" s="140"/>
      <c r="R224" s="38"/>
    </row>
    <row r="225" spans="1:18" s="139" customFormat="1" x14ac:dyDescent="0.25">
      <c r="A225" s="141">
        <v>106</v>
      </c>
      <c r="B225" s="17" t="s">
        <v>392</v>
      </c>
      <c r="C225" s="18">
        <v>29348</v>
      </c>
      <c r="D225" s="21" t="s">
        <v>102</v>
      </c>
      <c r="E225" s="20">
        <v>3.66</v>
      </c>
      <c r="F225" s="20"/>
      <c r="G225" s="19"/>
      <c r="H225" s="21"/>
      <c r="I225" s="22">
        <v>0.4</v>
      </c>
      <c r="J225" s="23">
        <f>I225*(E225+F225+H225)</f>
        <v>1.4640000000000002</v>
      </c>
      <c r="K225" s="22">
        <v>1</v>
      </c>
      <c r="L225" s="21">
        <f>K225*(E225+F225+H225)</f>
        <v>3.66</v>
      </c>
      <c r="M225" s="19">
        <v>4</v>
      </c>
      <c r="N225" s="21">
        <f>+L225-J225</f>
        <v>2.1959999999999997</v>
      </c>
      <c r="O225" s="66">
        <f>+M225*N225*1490000</f>
        <v>13088159.999999998</v>
      </c>
      <c r="P225" s="51">
        <v>2023</v>
      </c>
      <c r="Q225" s="129" t="s">
        <v>85</v>
      </c>
      <c r="R225" s="19" t="s">
        <v>393</v>
      </c>
    </row>
    <row r="226" spans="1:18" s="139" customFormat="1" ht="38.25" x14ac:dyDescent="0.25">
      <c r="A226" s="141"/>
      <c r="B226" s="17" t="s">
        <v>392</v>
      </c>
      <c r="C226" s="18">
        <v>29348</v>
      </c>
      <c r="D226" s="21" t="s">
        <v>102</v>
      </c>
      <c r="E226" s="20">
        <v>3.99</v>
      </c>
      <c r="F226" s="20"/>
      <c r="G226" s="19"/>
      <c r="H226" s="21"/>
      <c r="I226" s="22">
        <v>0.4</v>
      </c>
      <c r="J226" s="23">
        <f>I226*(E226+F226+H226)</f>
        <v>1.5960000000000001</v>
      </c>
      <c r="K226" s="22">
        <v>1</v>
      </c>
      <c r="L226" s="21">
        <f>K226*(E226+F226+H226)</f>
        <v>3.99</v>
      </c>
      <c r="M226" s="19">
        <v>2</v>
      </c>
      <c r="N226" s="21">
        <f>+L226-J226</f>
        <v>2.3940000000000001</v>
      </c>
      <c r="O226" s="66">
        <f>+M226*N226*1490000</f>
        <v>7134120</v>
      </c>
      <c r="P226" s="51">
        <v>2023</v>
      </c>
      <c r="Q226" s="129" t="s">
        <v>85</v>
      </c>
      <c r="R226" s="19" t="s">
        <v>394</v>
      </c>
    </row>
    <row r="227" spans="1:18" s="138" customFormat="1" ht="27" x14ac:dyDescent="0.25">
      <c r="A227" s="134"/>
      <c r="B227" s="43" t="s">
        <v>395</v>
      </c>
      <c r="C227" s="44"/>
      <c r="D227" s="45"/>
      <c r="E227" s="46"/>
      <c r="F227" s="46"/>
      <c r="G227" s="47"/>
      <c r="H227" s="45"/>
      <c r="I227" s="49"/>
      <c r="J227" s="50"/>
      <c r="K227" s="41"/>
      <c r="L227" s="40"/>
      <c r="M227" s="47">
        <f>SUM(M225:M226)</f>
        <v>6</v>
      </c>
      <c r="N227" s="40"/>
      <c r="O227" s="135">
        <f>SUM(O225:O226)</f>
        <v>20222280</v>
      </c>
      <c r="P227" s="136"/>
      <c r="Q227" s="140"/>
      <c r="R227" s="38"/>
    </row>
    <row r="228" spans="1:18" s="139" customFormat="1" ht="25.5" x14ac:dyDescent="0.25">
      <c r="A228" s="141">
        <v>107</v>
      </c>
      <c r="B228" s="17" t="s">
        <v>396</v>
      </c>
      <c r="C228" s="58">
        <v>33951</v>
      </c>
      <c r="D228" s="19" t="s">
        <v>102</v>
      </c>
      <c r="E228" s="20">
        <v>2.67</v>
      </c>
      <c r="F228" s="20"/>
      <c r="G228" s="19"/>
      <c r="H228" s="21"/>
      <c r="I228" s="22">
        <v>0.4</v>
      </c>
      <c r="J228" s="23">
        <f>I228*(E228+F228+H228)</f>
        <v>1.0680000000000001</v>
      </c>
      <c r="K228" s="22">
        <v>1</v>
      </c>
      <c r="L228" s="21">
        <f>K228*(E228+F228+H228)</f>
        <v>2.67</v>
      </c>
      <c r="M228" s="19">
        <v>6</v>
      </c>
      <c r="N228" s="21">
        <f>+L228-J228</f>
        <v>1.6019999999999999</v>
      </c>
      <c r="O228" s="66">
        <f>+M228*N228*1490000</f>
        <v>14321879.999999998</v>
      </c>
      <c r="P228" s="51">
        <v>2023</v>
      </c>
      <c r="Q228" s="129" t="s">
        <v>85</v>
      </c>
      <c r="R228" s="19" t="s">
        <v>39</v>
      </c>
    </row>
    <row r="229" spans="1:18" s="138" customFormat="1" ht="27" x14ac:dyDescent="0.25">
      <c r="A229" s="134"/>
      <c r="B229" s="43" t="s">
        <v>397</v>
      </c>
      <c r="C229" s="57"/>
      <c r="D229" s="47"/>
      <c r="E229" s="46"/>
      <c r="F229" s="46"/>
      <c r="G229" s="47"/>
      <c r="H229" s="45"/>
      <c r="I229" s="49"/>
      <c r="J229" s="50"/>
      <c r="K229" s="41"/>
      <c r="L229" s="40"/>
      <c r="M229" s="47">
        <f>SUM(M228:M228)</f>
        <v>6</v>
      </c>
      <c r="N229" s="40"/>
      <c r="O229" s="135">
        <f>SUM(O228:O228)</f>
        <v>14321879.999999998</v>
      </c>
      <c r="P229" s="136"/>
      <c r="Q229" s="140"/>
      <c r="R229" s="38"/>
    </row>
    <row r="230" spans="1:18" s="83" customFormat="1" ht="25.5" x14ac:dyDescent="0.25">
      <c r="A230" s="128">
        <v>108</v>
      </c>
      <c r="B230" s="25" t="s">
        <v>398</v>
      </c>
      <c r="C230" s="56">
        <v>35782</v>
      </c>
      <c r="D230" s="24" t="s">
        <v>102</v>
      </c>
      <c r="E230" s="33">
        <f>2.34*85%</f>
        <v>1.9889999999999999</v>
      </c>
      <c r="F230" s="27"/>
      <c r="G230" s="24"/>
      <c r="H230" s="28"/>
      <c r="I230" s="29">
        <v>0.4</v>
      </c>
      <c r="J230" s="130">
        <f>I230*(E230+F230+H230)</f>
        <v>0.79559999999999997</v>
      </c>
      <c r="K230" s="29">
        <v>1</v>
      </c>
      <c r="L230" s="28">
        <f>K230*(E230+F230+H230)</f>
        <v>1.9889999999999999</v>
      </c>
      <c r="M230" s="24">
        <v>6</v>
      </c>
      <c r="N230" s="28">
        <f>+L230-J230</f>
        <v>1.1934</v>
      </c>
      <c r="O230" s="64">
        <f>+M230*N230*1490000</f>
        <v>10668996</v>
      </c>
      <c r="P230" s="53">
        <v>2023</v>
      </c>
      <c r="Q230" s="67" t="s">
        <v>85</v>
      </c>
      <c r="R230" s="19" t="s">
        <v>39</v>
      </c>
    </row>
    <row r="231" spans="1:18" s="138" customFormat="1" ht="27" x14ac:dyDescent="0.25">
      <c r="A231" s="134"/>
      <c r="B231" s="36" t="s">
        <v>400</v>
      </c>
      <c r="C231" s="70"/>
      <c r="D231" s="38"/>
      <c r="E231" s="39"/>
      <c r="F231" s="39"/>
      <c r="G231" s="38"/>
      <c r="H231" s="40"/>
      <c r="I231" s="41"/>
      <c r="J231" s="71"/>
      <c r="K231" s="41"/>
      <c r="L231" s="40"/>
      <c r="M231" s="38">
        <f>SUM(M230:M230)</f>
        <v>6</v>
      </c>
      <c r="N231" s="40"/>
      <c r="O231" s="135">
        <f>SUM(O230:O230)</f>
        <v>10668996</v>
      </c>
      <c r="P231" s="136"/>
      <c r="Q231" s="137"/>
      <c r="R231" s="38"/>
    </row>
    <row r="232" spans="1:18" s="83" customFormat="1" x14ac:dyDescent="0.25">
      <c r="A232" s="128">
        <v>109</v>
      </c>
      <c r="B232" s="25" t="s">
        <v>401</v>
      </c>
      <c r="C232" s="26">
        <v>30309</v>
      </c>
      <c r="D232" s="28" t="s">
        <v>84</v>
      </c>
      <c r="E232" s="27">
        <v>3.34</v>
      </c>
      <c r="F232" s="27"/>
      <c r="G232" s="24"/>
      <c r="H232" s="28"/>
      <c r="I232" s="29">
        <v>0.4</v>
      </c>
      <c r="J232" s="130">
        <f>I232*(E232+F232+H232)</f>
        <v>1.3360000000000001</v>
      </c>
      <c r="K232" s="29">
        <v>1</v>
      </c>
      <c r="L232" s="28">
        <f>K232*(E232+F232+H232)</f>
        <v>3.34</v>
      </c>
      <c r="M232" s="24">
        <v>6</v>
      </c>
      <c r="N232" s="28">
        <f>+L232-J232</f>
        <v>2.0039999999999996</v>
      </c>
      <c r="O232" s="64">
        <f>+M232*N232*1490000</f>
        <v>17915759.999999996</v>
      </c>
      <c r="P232" s="53">
        <v>2023</v>
      </c>
      <c r="Q232" s="67" t="s">
        <v>85</v>
      </c>
      <c r="R232" s="24" t="s">
        <v>39</v>
      </c>
    </row>
    <row r="233" spans="1:18" s="138" customFormat="1" ht="27" x14ac:dyDescent="0.25">
      <c r="A233" s="134"/>
      <c r="B233" s="43" t="s">
        <v>402</v>
      </c>
      <c r="C233" s="44"/>
      <c r="D233" s="45"/>
      <c r="E233" s="46"/>
      <c r="F233" s="46"/>
      <c r="G233" s="47"/>
      <c r="H233" s="45"/>
      <c r="I233" s="49"/>
      <c r="J233" s="50"/>
      <c r="K233" s="41"/>
      <c r="L233" s="40"/>
      <c r="M233" s="47">
        <f>SUM(M232:M232)</f>
        <v>6</v>
      </c>
      <c r="N233" s="40"/>
      <c r="O233" s="135">
        <f>SUM(O232:O232)</f>
        <v>17915759.999999996</v>
      </c>
      <c r="P233" s="136"/>
      <c r="Q233" s="140"/>
      <c r="R233" s="38"/>
    </row>
    <row r="234" spans="1:18" s="83" customFormat="1" ht="25.5" x14ac:dyDescent="0.25">
      <c r="A234" s="128">
        <v>110</v>
      </c>
      <c r="B234" s="25" t="s">
        <v>403</v>
      </c>
      <c r="C234" s="61">
        <v>31974</v>
      </c>
      <c r="D234" s="28" t="s">
        <v>84</v>
      </c>
      <c r="E234" s="27">
        <v>2.72</v>
      </c>
      <c r="F234" s="27"/>
      <c r="G234" s="24"/>
      <c r="H234" s="28"/>
      <c r="I234" s="29">
        <v>0.4</v>
      </c>
      <c r="J234" s="130">
        <f>I234*(E234+F234+H234)</f>
        <v>1.0880000000000001</v>
      </c>
      <c r="K234" s="29">
        <v>1</v>
      </c>
      <c r="L234" s="28">
        <f>K234*(E234+F234+H234)</f>
        <v>2.72</v>
      </c>
      <c r="M234" s="24">
        <v>6</v>
      </c>
      <c r="N234" s="28">
        <f>+L234-J234</f>
        <v>1.6320000000000001</v>
      </c>
      <c r="O234" s="64">
        <f>+M234*N234*1490000</f>
        <v>14590080.000000002</v>
      </c>
      <c r="P234" s="53">
        <v>2023</v>
      </c>
      <c r="Q234" s="67" t="s">
        <v>85</v>
      </c>
      <c r="R234" s="24" t="s">
        <v>39</v>
      </c>
    </row>
    <row r="235" spans="1:18" s="138" customFormat="1" ht="27" x14ac:dyDescent="0.25">
      <c r="A235" s="134"/>
      <c r="B235" s="43" t="s">
        <v>404</v>
      </c>
      <c r="C235" s="62"/>
      <c r="D235" s="45"/>
      <c r="E235" s="46"/>
      <c r="F235" s="46"/>
      <c r="G235" s="47"/>
      <c r="H235" s="45"/>
      <c r="I235" s="49"/>
      <c r="J235" s="50"/>
      <c r="K235" s="41"/>
      <c r="L235" s="40"/>
      <c r="M235" s="47">
        <f>SUM(M234:M234)</f>
        <v>6</v>
      </c>
      <c r="N235" s="40"/>
      <c r="O235" s="135">
        <f>SUM(O234:O234)</f>
        <v>14590080.000000002</v>
      </c>
      <c r="P235" s="136"/>
      <c r="Q235" s="140"/>
      <c r="R235" s="38"/>
    </row>
    <row r="236" spans="1:18" s="83" customFormat="1" x14ac:dyDescent="0.25">
      <c r="A236" s="128">
        <v>111</v>
      </c>
      <c r="B236" s="25" t="s">
        <v>406</v>
      </c>
      <c r="C236" s="26">
        <v>28257</v>
      </c>
      <c r="D236" s="28" t="s">
        <v>84</v>
      </c>
      <c r="E236" s="27">
        <v>3.65</v>
      </c>
      <c r="F236" s="27"/>
      <c r="G236" s="24"/>
      <c r="H236" s="28"/>
      <c r="I236" s="29">
        <v>0.4</v>
      </c>
      <c r="J236" s="130">
        <f>I236*(E236+F236+H236)</f>
        <v>1.46</v>
      </c>
      <c r="K236" s="29">
        <v>1</v>
      </c>
      <c r="L236" s="28">
        <f>K236*(E236+F236+H236)</f>
        <v>3.65</v>
      </c>
      <c r="M236" s="24">
        <v>6</v>
      </c>
      <c r="N236" s="28">
        <f>+L236-J236</f>
        <v>2.19</v>
      </c>
      <c r="O236" s="64">
        <f>+M236*N236*1490000</f>
        <v>19578600</v>
      </c>
      <c r="P236" s="53">
        <v>2023</v>
      </c>
      <c r="Q236" s="67" t="s">
        <v>85</v>
      </c>
      <c r="R236" s="24" t="s">
        <v>39</v>
      </c>
    </row>
    <row r="237" spans="1:18" s="138" customFormat="1" ht="27" x14ac:dyDescent="0.25">
      <c r="A237" s="134"/>
      <c r="B237" s="43" t="s">
        <v>407</v>
      </c>
      <c r="C237" s="44"/>
      <c r="D237" s="45"/>
      <c r="E237" s="46"/>
      <c r="F237" s="46"/>
      <c r="G237" s="47"/>
      <c r="H237" s="45"/>
      <c r="I237" s="49"/>
      <c r="J237" s="50"/>
      <c r="K237" s="41"/>
      <c r="L237" s="40"/>
      <c r="M237" s="47">
        <f>SUM(M236:M236)</f>
        <v>6</v>
      </c>
      <c r="N237" s="40"/>
      <c r="O237" s="135">
        <f>SUM(O236:O236)</f>
        <v>19578600</v>
      </c>
      <c r="P237" s="136"/>
      <c r="Q237" s="140"/>
      <c r="R237" s="38"/>
    </row>
    <row r="238" spans="1:18" s="83" customFormat="1" x14ac:dyDescent="0.25">
      <c r="A238" s="128">
        <v>112</v>
      </c>
      <c r="B238" s="25" t="s">
        <v>408</v>
      </c>
      <c r="C238" s="26" t="s">
        <v>409</v>
      </c>
      <c r="D238" s="28" t="s">
        <v>84</v>
      </c>
      <c r="E238" s="27">
        <v>3.03</v>
      </c>
      <c r="F238" s="27"/>
      <c r="G238" s="24"/>
      <c r="H238" s="28"/>
      <c r="I238" s="29">
        <v>0.4</v>
      </c>
      <c r="J238" s="130">
        <f>I238*(E238+F238+H238)</f>
        <v>1.212</v>
      </c>
      <c r="K238" s="29">
        <v>1</v>
      </c>
      <c r="L238" s="28">
        <f>K238*(E238+F238+H238)</f>
        <v>3.03</v>
      </c>
      <c r="M238" s="24">
        <v>6</v>
      </c>
      <c r="N238" s="28">
        <f>+L238-J238</f>
        <v>1.8179999999999998</v>
      </c>
      <c r="O238" s="64">
        <f>+M238*N238*1490000</f>
        <v>16252920</v>
      </c>
      <c r="P238" s="53">
        <v>2023</v>
      </c>
      <c r="Q238" s="67" t="s">
        <v>85</v>
      </c>
      <c r="R238" s="24" t="s">
        <v>39</v>
      </c>
    </row>
    <row r="239" spans="1:18" s="138" customFormat="1" ht="27" x14ac:dyDescent="0.25">
      <c r="A239" s="134"/>
      <c r="B239" s="43" t="s">
        <v>410</v>
      </c>
      <c r="C239" s="44"/>
      <c r="D239" s="45"/>
      <c r="E239" s="46"/>
      <c r="F239" s="46"/>
      <c r="G239" s="47"/>
      <c r="H239" s="45"/>
      <c r="I239" s="49"/>
      <c r="J239" s="50"/>
      <c r="K239" s="41"/>
      <c r="L239" s="40"/>
      <c r="M239" s="47">
        <f>SUM(M238:M238)</f>
        <v>6</v>
      </c>
      <c r="N239" s="40"/>
      <c r="O239" s="135">
        <f>SUM(O238:O238)</f>
        <v>16252920</v>
      </c>
      <c r="P239" s="136"/>
      <c r="Q239" s="140"/>
      <c r="R239" s="38"/>
    </row>
    <row r="240" spans="1:18" s="83" customFormat="1" ht="25.5" x14ac:dyDescent="0.25">
      <c r="A240" s="128">
        <v>113</v>
      </c>
      <c r="B240" s="25" t="s">
        <v>411</v>
      </c>
      <c r="C240" s="26">
        <v>32775</v>
      </c>
      <c r="D240" s="28" t="s">
        <v>84</v>
      </c>
      <c r="E240" s="27">
        <v>3.03</v>
      </c>
      <c r="F240" s="27"/>
      <c r="G240" s="24"/>
      <c r="H240" s="28"/>
      <c r="I240" s="29">
        <v>0.4</v>
      </c>
      <c r="J240" s="130">
        <f>I240*(E240+F240+H240)</f>
        <v>1.212</v>
      </c>
      <c r="K240" s="29">
        <v>1</v>
      </c>
      <c r="L240" s="28">
        <f>K240*(E240+F240+H240)</f>
        <v>3.03</v>
      </c>
      <c r="M240" s="24">
        <v>6</v>
      </c>
      <c r="N240" s="28">
        <f>+L240-J240</f>
        <v>1.8179999999999998</v>
      </c>
      <c r="O240" s="64">
        <f>+M240*N240*1490000</f>
        <v>16252920</v>
      </c>
      <c r="P240" s="53">
        <v>2023</v>
      </c>
      <c r="Q240" s="67" t="s">
        <v>85</v>
      </c>
      <c r="R240" s="24" t="s">
        <v>39</v>
      </c>
    </row>
    <row r="241" spans="1:18" s="138" customFormat="1" ht="27" x14ac:dyDescent="0.25">
      <c r="A241" s="134"/>
      <c r="B241" s="43" t="s">
        <v>414</v>
      </c>
      <c r="C241" s="44"/>
      <c r="D241" s="45"/>
      <c r="E241" s="46"/>
      <c r="F241" s="46"/>
      <c r="G241" s="47"/>
      <c r="H241" s="45"/>
      <c r="I241" s="49"/>
      <c r="J241" s="50"/>
      <c r="K241" s="41"/>
      <c r="L241" s="40"/>
      <c r="M241" s="47">
        <f>SUM(M240:M240)</f>
        <v>6</v>
      </c>
      <c r="N241" s="40"/>
      <c r="O241" s="135">
        <f>SUM(O240:O240)</f>
        <v>16252920</v>
      </c>
      <c r="P241" s="136"/>
      <c r="Q241" s="140"/>
      <c r="R241" s="38"/>
    </row>
    <row r="242" spans="1:18" s="83" customFormat="1" ht="25.5" x14ac:dyDescent="0.25">
      <c r="A242" s="128">
        <v>114</v>
      </c>
      <c r="B242" s="25" t="s">
        <v>415</v>
      </c>
      <c r="C242" s="26">
        <v>28484</v>
      </c>
      <c r="D242" s="28" t="s">
        <v>84</v>
      </c>
      <c r="E242" s="27">
        <v>3.96</v>
      </c>
      <c r="F242" s="27"/>
      <c r="G242" s="24"/>
      <c r="H242" s="28"/>
      <c r="I242" s="29">
        <v>0.4</v>
      </c>
      <c r="J242" s="130">
        <f>I242*(E242+F242+H242)</f>
        <v>1.5840000000000001</v>
      </c>
      <c r="K242" s="29">
        <v>1</v>
      </c>
      <c r="L242" s="28">
        <f>K242*(E242+F242+H242)</f>
        <v>3.96</v>
      </c>
      <c r="M242" s="24">
        <v>6</v>
      </c>
      <c r="N242" s="28">
        <f>+L242-J242</f>
        <v>2.3759999999999999</v>
      </c>
      <c r="O242" s="64">
        <f>+M242*N242*1490000</f>
        <v>21241440</v>
      </c>
      <c r="P242" s="53">
        <v>2023</v>
      </c>
      <c r="Q242" s="67" t="s">
        <v>85</v>
      </c>
      <c r="R242" s="24" t="s">
        <v>39</v>
      </c>
    </row>
    <row r="243" spans="1:18" s="138" customFormat="1" ht="27" x14ac:dyDescent="0.25">
      <c r="A243" s="134"/>
      <c r="B243" s="43" t="s">
        <v>416</v>
      </c>
      <c r="C243" s="44"/>
      <c r="D243" s="45"/>
      <c r="E243" s="46"/>
      <c r="F243" s="46"/>
      <c r="G243" s="47"/>
      <c r="H243" s="45"/>
      <c r="I243" s="49"/>
      <c r="J243" s="50"/>
      <c r="K243" s="41"/>
      <c r="L243" s="40"/>
      <c r="M243" s="47">
        <f>SUM(M242:M242)</f>
        <v>6</v>
      </c>
      <c r="N243" s="40"/>
      <c r="O243" s="135">
        <f>SUM(O242:O242)</f>
        <v>21241440</v>
      </c>
      <c r="P243" s="136"/>
      <c r="Q243" s="140"/>
      <c r="R243" s="38"/>
    </row>
    <row r="244" spans="1:18" s="83" customFormat="1" x14ac:dyDescent="0.25">
      <c r="A244" s="128">
        <v>115</v>
      </c>
      <c r="B244" s="25" t="s">
        <v>417</v>
      </c>
      <c r="C244" s="26">
        <v>30487</v>
      </c>
      <c r="D244" s="28" t="s">
        <v>42</v>
      </c>
      <c r="E244" s="27">
        <v>3.66</v>
      </c>
      <c r="F244" s="27">
        <v>0.4</v>
      </c>
      <c r="G244" s="24"/>
      <c r="H244" s="28"/>
      <c r="I244" s="29">
        <v>0.4</v>
      </c>
      <c r="J244" s="130">
        <f>I244*(E244+F244+H244)</f>
        <v>1.6240000000000003</v>
      </c>
      <c r="K244" s="29">
        <v>1</v>
      </c>
      <c r="L244" s="28">
        <f>K244*(E244+F244+H244)</f>
        <v>4.0600000000000005</v>
      </c>
      <c r="M244" s="24">
        <v>6</v>
      </c>
      <c r="N244" s="28">
        <f>+L244-J244</f>
        <v>2.4359999999999999</v>
      </c>
      <c r="O244" s="64">
        <f>+M244*N244*1490000</f>
        <v>21777840</v>
      </c>
      <c r="P244" s="53">
        <v>2023</v>
      </c>
      <c r="Q244" s="67" t="s">
        <v>85</v>
      </c>
      <c r="R244" s="24" t="s">
        <v>39</v>
      </c>
    </row>
    <row r="245" spans="1:18" s="138" customFormat="1" ht="27" x14ac:dyDescent="0.25">
      <c r="A245" s="134"/>
      <c r="B245" s="43" t="s">
        <v>418</v>
      </c>
      <c r="C245" s="44"/>
      <c r="D245" s="45"/>
      <c r="E245" s="46"/>
      <c r="F245" s="46"/>
      <c r="G245" s="47"/>
      <c r="H245" s="45"/>
      <c r="I245" s="49"/>
      <c r="J245" s="50"/>
      <c r="K245" s="41"/>
      <c r="L245" s="40"/>
      <c r="M245" s="47">
        <f>SUM(M244:M244)</f>
        <v>6</v>
      </c>
      <c r="N245" s="40"/>
      <c r="O245" s="135">
        <f>SUM(O244:O244)</f>
        <v>21777840</v>
      </c>
      <c r="P245" s="136"/>
      <c r="Q245" s="140"/>
      <c r="R245" s="38"/>
    </row>
    <row r="246" spans="1:18" s="83" customFormat="1" ht="25.5" x14ac:dyDescent="0.25">
      <c r="A246" s="128">
        <v>116</v>
      </c>
      <c r="B246" s="25" t="s">
        <v>419</v>
      </c>
      <c r="C246" s="26">
        <v>28979</v>
      </c>
      <c r="D246" s="28" t="s">
        <v>84</v>
      </c>
      <c r="E246" s="27">
        <v>3.96</v>
      </c>
      <c r="F246" s="27"/>
      <c r="G246" s="24"/>
      <c r="H246" s="28"/>
      <c r="I246" s="29">
        <v>0.4</v>
      </c>
      <c r="J246" s="130">
        <f>I246*(E246+F246+H246)</f>
        <v>1.5840000000000001</v>
      </c>
      <c r="K246" s="29">
        <v>1</v>
      </c>
      <c r="L246" s="28">
        <f>K246*(E246+F246+H246)</f>
        <v>3.96</v>
      </c>
      <c r="M246" s="24">
        <v>6</v>
      </c>
      <c r="N246" s="28">
        <f>+L246-J246</f>
        <v>2.3759999999999999</v>
      </c>
      <c r="O246" s="64">
        <f>+M246*N246*1490000</f>
        <v>21241440</v>
      </c>
      <c r="P246" s="53">
        <v>2023</v>
      </c>
      <c r="Q246" s="67" t="s">
        <v>85</v>
      </c>
      <c r="R246" s="24" t="s">
        <v>39</v>
      </c>
    </row>
    <row r="247" spans="1:18" s="143" customFormat="1" ht="27" x14ac:dyDescent="0.25">
      <c r="A247" s="142"/>
      <c r="B247" s="43" t="s">
        <v>254</v>
      </c>
      <c r="C247" s="44"/>
      <c r="D247" s="45"/>
      <c r="E247" s="46"/>
      <c r="F247" s="46"/>
      <c r="G247" s="47"/>
      <c r="H247" s="45"/>
      <c r="I247" s="49"/>
      <c r="J247" s="50"/>
      <c r="K247" s="49"/>
      <c r="L247" s="45"/>
      <c r="M247" s="47">
        <f>SUM(M246:M246)</f>
        <v>6</v>
      </c>
      <c r="N247" s="45"/>
      <c r="O247" s="65">
        <f>SUM(O246:O246)</f>
        <v>21241440</v>
      </c>
      <c r="P247" s="54"/>
      <c r="Q247" s="140"/>
      <c r="R247" s="47"/>
    </row>
    <row r="248" spans="1:18" s="83" customFormat="1" ht="25.5" x14ac:dyDescent="0.25">
      <c r="A248" s="128">
        <v>117</v>
      </c>
      <c r="B248" s="25" t="s">
        <v>225</v>
      </c>
      <c r="C248" s="26">
        <v>33787</v>
      </c>
      <c r="D248" s="28" t="s">
        <v>84</v>
      </c>
      <c r="E248" s="27">
        <v>2.72</v>
      </c>
      <c r="F248" s="27"/>
      <c r="G248" s="24"/>
      <c r="H248" s="28"/>
      <c r="I248" s="29">
        <v>0.4</v>
      </c>
      <c r="J248" s="130">
        <f>I248*(E248+F248+H248)</f>
        <v>1.0880000000000001</v>
      </c>
      <c r="K248" s="29">
        <v>1</v>
      </c>
      <c r="L248" s="28">
        <f>K248*(E248+F248+H248)</f>
        <v>2.72</v>
      </c>
      <c r="M248" s="24">
        <v>6</v>
      </c>
      <c r="N248" s="28">
        <f>+L248-J248</f>
        <v>1.6320000000000001</v>
      </c>
      <c r="O248" s="64">
        <f>+M248*N248*1490000</f>
        <v>14590080.000000002</v>
      </c>
      <c r="P248" s="53">
        <v>2023</v>
      </c>
      <c r="Q248" s="67" t="s">
        <v>85</v>
      </c>
      <c r="R248" s="24" t="s">
        <v>39</v>
      </c>
    </row>
    <row r="249" spans="1:18" s="138" customFormat="1" ht="27" x14ac:dyDescent="0.25">
      <c r="A249" s="134"/>
      <c r="B249" s="43" t="s">
        <v>227</v>
      </c>
      <c r="C249" s="44"/>
      <c r="D249" s="45"/>
      <c r="E249" s="46"/>
      <c r="F249" s="46"/>
      <c r="G249" s="47"/>
      <c r="H249" s="45"/>
      <c r="I249" s="49"/>
      <c r="J249" s="50"/>
      <c r="K249" s="41"/>
      <c r="L249" s="40"/>
      <c r="M249" s="47">
        <f>SUM(M248:M248)</f>
        <v>6</v>
      </c>
      <c r="N249" s="40"/>
      <c r="O249" s="135">
        <f>SUM(O248:O248)</f>
        <v>14590080.000000002</v>
      </c>
      <c r="P249" s="136"/>
      <c r="Q249" s="140"/>
      <c r="R249" s="38"/>
    </row>
    <row r="250" spans="1:18" s="83" customFormat="1" ht="25.5" x14ac:dyDescent="0.25">
      <c r="A250" s="128">
        <v>118</v>
      </c>
      <c r="B250" s="25" t="s">
        <v>83</v>
      </c>
      <c r="C250" s="26">
        <v>30760</v>
      </c>
      <c r="D250" s="28" t="s">
        <v>84</v>
      </c>
      <c r="E250" s="27">
        <v>3.34</v>
      </c>
      <c r="F250" s="27"/>
      <c r="G250" s="24"/>
      <c r="H250" s="28"/>
      <c r="I250" s="29">
        <v>0.4</v>
      </c>
      <c r="J250" s="130">
        <f>I250*(E250+F250+H250)</f>
        <v>1.3360000000000001</v>
      </c>
      <c r="K250" s="29">
        <v>1</v>
      </c>
      <c r="L250" s="28">
        <f>K250*(E250+F250+H250)</f>
        <v>3.34</v>
      </c>
      <c r="M250" s="24">
        <v>6</v>
      </c>
      <c r="N250" s="28">
        <f>+L250-J250</f>
        <v>2.0039999999999996</v>
      </c>
      <c r="O250" s="64">
        <f>+M250*N250*1490000</f>
        <v>17915759.999999996</v>
      </c>
      <c r="P250" s="53">
        <v>2023</v>
      </c>
      <c r="Q250" s="67" t="s">
        <v>43</v>
      </c>
      <c r="R250" s="24" t="s">
        <v>39</v>
      </c>
    </row>
    <row r="251" spans="1:18" s="138" customFormat="1" ht="27" x14ac:dyDescent="0.25">
      <c r="A251" s="134"/>
      <c r="B251" s="43" t="s">
        <v>87</v>
      </c>
      <c r="C251" s="44"/>
      <c r="D251" s="45"/>
      <c r="E251" s="46"/>
      <c r="F251" s="46"/>
      <c r="G251" s="47"/>
      <c r="H251" s="45"/>
      <c r="I251" s="49"/>
      <c r="J251" s="50"/>
      <c r="K251" s="41"/>
      <c r="L251" s="40"/>
      <c r="M251" s="47">
        <f>SUM(M250:M250)</f>
        <v>6</v>
      </c>
      <c r="N251" s="40"/>
      <c r="O251" s="135">
        <f>SUM(O250:O250)</f>
        <v>17915759.999999996</v>
      </c>
      <c r="P251" s="136"/>
      <c r="Q251" s="140"/>
      <c r="R251" s="38"/>
    </row>
    <row r="252" spans="1:18" s="83" customFormat="1" ht="25.5" x14ac:dyDescent="0.25">
      <c r="A252" s="128">
        <v>119</v>
      </c>
      <c r="B252" s="25" t="s">
        <v>421</v>
      </c>
      <c r="C252" s="26">
        <v>25815</v>
      </c>
      <c r="D252" s="28" t="s">
        <v>179</v>
      </c>
      <c r="E252" s="27">
        <v>4.0599999999999996</v>
      </c>
      <c r="F252" s="27"/>
      <c r="G252" s="29">
        <v>0.09</v>
      </c>
      <c r="H252" s="28">
        <f>G252*E252</f>
        <v>0.36539999999999995</v>
      </c>
      <c r="I252" s="29">
        <v>0.4</v>
      </c>
      <c r="J252" s="130">
        <f>I252*(E252+F252+H252)</f>
        <v>1.77016</v>
      </c>
      <c r="K252" s="29">
        <v>1</v>
      </c>
      <c r="L252" s="28">
        <f>K252*(E252+F252+H252)</f>
        <v>4.4253999999999998</v>
      </c>
      <c r="M252" s="24">
        <v>6</v>
      </c>
      <c r="N252" s="28">
        <f>+L252-J252</f>
        <v>2.65524</v>
      </c>
      <c r="O252" s="64">
        <f>+M252*N252*1490000</f>
        <v>23737845.600000001</v>
      </c>
      <c r="P252" s="53">
        <v>2023</v>
      </c>
      <c r="Q252" s="67" t="s">
        <v>85</v>
      </c>
      <c r="R252" s="24" t="s">
        <v>39</v>
      </c>
    </row>
    <row r="253" spans="1:18" s="143" customFormat="1" ht="27" x14ac:dyDescent="0.25">
      <c r="A253" s="142"/>
      <c r="B253" s="43" t="s">
        <v>423</v>
      </c>
      <c r="C253" s="44"/>
      <c r="D253" s="45"/>
      <c r="E253" s="46"/>
      <c r="F253" s="46"/>
      <c r="G253" s="49"/>
      <c r="H253" s="45"/>
      <c r="I253" s="49"/>
      <c r="J253" s="50"/>
      <c r="K253" s="49"/>
      <c r="L253" s="45"/>
      <c r="M253" s="47">
        <f>SUM(M252:M252)</f>
        <v>6</v>
      </c>
      <c r="N253" s="45"/>
      <c r="O253" s="65">
        <f>SUM(O252:O252)</f>
        <v>23737845.600000001</v>
      </c>
      <c r="P253" s="54"/>
      <c r="Q253" s="140"/>
      <c r="R253" s="47"/>
    </row>
    <row r="254" spans="1:18" s="83" customFormat="1" x14ac:dyDescent="0.25">
      <c r="A254" s="128">
        <v>120</v>
      </c>
      <c r="B254" s="25" t="s">
        <v>424</v>
      </c>
      <c r="C254" s="26">
        <v>32469</v>
      </c>
      <c r="D254" s="28" t="s">
        <v>84</v>
      </c>
      <c r="E254" s="27">
        <v>3.03</v>
      </c>
      <c r="F254" s="27"/>
      <c r="G254" s="24"/>
      <c r="H254" s="28"/>
      <c r="I254" s="29">
        <v>0.4</v>
      </c>
      <c r="J254" s="130">
        <f>I254*(E254+F254+H254)</f>
        <v>1.212</v>
      </c>
      <c r="K254" s="29">
        <v>1</v>
      </c>
      <c r="L254" s="28">
        <f>K254*(E254+F254+H254)</f>
        <v>3.03</v>
      </c>
      <c r="M254" s="24">
        <v>6</v>
      </c>
      <c r="N254" s="28">
        <f>+L254-J254</f>
        <v>1.8179999999999998</v>
      </c>
      <c r="O254" s="64">
        <f>+M254*N254*1490000</f>
        <v>16252920</v>
      </c>
      <c r="P254" s="53">
        <v>2023</v>
      </c>
      <c r="Q254" s="67" t="s">
        <v>85</v>
      </c>
      <c r="R254" s="24" t="s">
        <v>39</v>
      </c>
    </row>
    <row r="255" spans="1:18" s="143" customFormat="1" ht="27" x14ac:dyDescent="0.25">
      <c r="A255" s="142"/>
      <c r="B255" s="43" t="s">
        <v>425</v>
      </c>
      <c r="C255" s="44"/>
      <c r="D255" s="45"/>
      <c r="E255" s="46"/>
      <c r="F255" s="46"/>
      <c r="G255" s="47"/>
      <c r="H255" s="45"/>
      <c r="I255" s="49"/>
      <c r="J255" s="50"/>
      <c r="K255" s="49"/>
      <c r="L255" s="45"/>
      <c r="M255" s="47">
        <f>SUM(M254:M254)</f>
        <v>6</v>
      </c>
      <c r="N255" s="45"/>
      <c r="O255" s="65">
        <f>SUM(O254:O254)</f>
        <v>16252920</v>
      </c>
      <c r="P255" s="54"/>
      <c r="Q255" s="140"/>
      <c r="R255" s="47"/>
    </row>
    <row r="256" spans="1:18" s="83" customFormat="1" ht="25.5" x14ac:dyDescent="0.25">
      <c r="A256" s="128">
        <v>121</v>
      </c>
      <c r="B256" s="25" t="s">
        <v>426</v>
      </c>
      <c r="C256" s="26">
        <v>28097</v>
      </c>
      <c r="D256" s="28" t="s">
        <v>102</v>
      </c>
      <c r="E256" s="27">
        <f>3.99+0.33</f>
        <v>4.32</v>
      </c>
      <c r="F256" s="27"/>
      <c r="G256" s="24"/>
      <c r="H256" s="28"/>
      <c r="I256" s="29">
        <v>0.4</v>
      </c>
      <c r="J256" s="130">
        <f>I256*(E256+F256+H256)</f>
        <v>1.7280000000000002</v>
      </c>
      <c r="K256" s="29">
        <v>1</v>
      </c>
      <c r="L256" s="28">
        <f>K256*(E256+F256+H256)</f>
        <v>4.32</v>
      </c>
      <c r="M256" s="24"/>
      <c r="N256" s="28">
        <f>+L256-J256</f>
        <v>2.5920000000000001</v>
      </c>
      <c r="O256" s="64">
        <f>+M256*N256*1490000</f>
        <v>0</v>
      </c>
      <c r="P256" s="53">
        <v>2023</v>
      </c>
      <c r="Q256" s="67" t="s">
        <v>77</v>
      </c>
      <c r="R256" s="24" t="s">
        <v>428</v>
      </c>
    </row>
    <row r="257" spans="1:18" s="143" customFormat="1" ht="27" x14ac:dyDescent="0.25">
      <c r="A257" s="142"/>
      <c r="B257" s="43" t="s">
        <v>429</v>
      </c>
      <c r="C257" s="44"/>
      <c r="D257" s="45"/>
      <c r="E257" s="46"/>
      <c r="F257" s="46"/>
      <c r="G257" s="47"/>
      <c r="H257" s="45"/>
      <c r="I257" s="49"/>
      <c r="J257" s="50"/>
      <c r="K257" s="49"/>
      <c r="L257" s="45"/>
      <c r="M257" s="47">
        <f>SUM(M256:M256)</f>
        <v>0</v>
      </c>
      <c r="N257" s="45"/>
      <c r="O257" s="65">
        <f>SUM(O256:O256)</f>
        <v>0</v>
      </c>
      <c r="P257" s="54"/>
      <c r="Q257" s="140"/>
      <c r="R257" s="47"/>
    </row>
    <row r="258" spans="1:18" s="83" customFormat="1" ht="25.5" x14ac:dyDescent="0.25">
      <c r="A258" s="128">
        <v>123</v>
      </c>
      <c r="B258" s="25" t="s">
        <v>430</v>
      </c>
      <c r="C258" s="26">
        <v>34372</v>
      </c>
      <c r="D258" s="28" t="s">
        <v>102</v>
      </c>
      <c r="E258" s="27">
        <v>2.67</v>
      </c>
      <c r="F258" s="27"/>
      <c r="G258" s="24"/>
      <c r="H258" s="28"/>
      <c r="I258" s="29">
        <v>0.4</v>
      </c>
      <c r="J258" s="130">
        <f>I258*(E258+F258+H258)</f>
        <v>1.0680000000000001</v>
      </c>
      <c r="K258" s="29">
        <v>1</v>
      </c>
      <c r="L258" s="28">
        <f>K258*(E258+F258+H258)</f>
        <v>2.67</v>
      </c>
      <c r="M258" s="24">
        <v>2</v>
      </c>
      <c r="N258" s="28">
        <f>+L258-J258</f>
        <v>1.6019999999999999</v>
      </c>
      <c r="O258" s="64">
        <f>+M258*N258*1490000</f>
        <v>4773960</v>
      </c>
      <c r="P258" s="53">
        <v>2023</v>
      </c>
      <c r="Q258" s="67" t="s">
        <v>77</v>
      </c>
      <c r="R258" s="24" t="s">
        <v>432</v>
      </c>
    </row>
    <row r="259" spans="1:18" s="143" customFormat="1" ht="40.5" x14ac:dyDescent="0.25">
      <c r="A259" s="142"/>
      <c r="B259" s="43" t="s">
        <v>433</v>
      </c>
      <c r="C259" s="44"/>
      <c r="D259" s="45"/>
      <c r="E259" s="46"/>
      <c r="F259" s="46"/>
      <c r="G259" s="47"/>
      <c r="H259" s="45"/>
      <c r="I259" s="49"/>
      <c r="J259" s="50"/>
      <c r="K259" s="49"/>
      <c r="L259" s="45"/>
      <c r="M259" s="47">
        <f>SUM(M258:M258)</f>
        <v>2</v>
      </c>
      <c r="N259" s="45"/>
      <c r="O259" s="65">
        <f>SUM(O258:O258)</f>
        <v>4773960</v>
      </c>
      <c r="P259" s="54"/>
      <c r="Q259" s="140"/>
      <c r="R259" s="47"/>
    </row>
    <row r="260" spans="1:18" s="139" customFormat="1" ht="25.5" x14ac:dyDescent="0.25">
      <c r="A260" s="128">
        <v>124</v>
      </c>
      <c r="B260" s="17" t="s">
        <v>434</v>
      </c>
      <c r="C260" s="18">
        <v>34997</v>
      </c>
      <c r="D260" s="21" t="s">
        <v>102</v>
      </c>
      <c r="E260" s="20">
        <v>2.34</v>
      </c>
      <c r="F260" s="20"/>
      <c r="G260" s="19"/>
      <c r="H260" s="21"/>
      <c r="I260" s="22">
        <v>0.4</v>
      </c>
      <c r="J260" s="23">
        <f>I260*(E260+F260+H260)</f>
        <v>0.93599999999999994</v>
      </c>
      <c r="K260" s="22">
        <v>1</v>
      </c>
      <c r="L260" s="21">
        <f>K260*(E260+F260+H260)</f>
        <v>2.34</v>
      </c>
      <c r="M260" s="19">
        <v>6</v>
      </c>
      <c r="N260" s="28">
        <f>+L260-J260</f>
        <v>1.4039999999999999</v>
      </c>
      <c r="O260" s="64">
        <f>+M260*N260*1490000</f>
        <v>12551760</v>
      </c>
      <c r="P260" s="53">
        <v>2023</v>
      </c>
      <c r="Q260" s="67" t="s">
        <v>77</v>
      </c>
      <c r="R260" s="19" t="s">
        <v>39</v>
      </c>
    </row>
    <row r="261" spans="1:18" s="138" customFormat="1" ht="27" x14ac:dyDescent="0.25">
      <c r="A261" s="134"/>
      <c r="B261" s="43" t="s">
        <v>435</v>
      </c>
      <c r="C261" s="44"/>
      <c r="D261" s="45"/>
      <c r="E261" s="46"/>
      <c r="F261" s="46"/>
      <c r="G261" s="47"/>
      <c r="H261" s="45"/>
      <c r="I261" s="49"/>
      <c r="J261" s="50"/>
      <c r="K261" s="41"/>
      <c r="L261" s="40"/>
      <c r="M261" s="47">
        <f>SUM(M260:M260)</f>
        <v>6</v>
      </c>
      <c r="N261" s="40"/>
      <c r="O261" s="135">
        <f>SUM(O260:O260)</f>
        <v>12551760</v>
      </c>
      <c r="P261" s="136"/>
      <c r="Q261" s="140"/>
      <c r="R261" s="38"/>
    </row>
    <row r="262" spans="1:18" s="139" customFormat="1" ht="25.5" x14ac:dyDescent="0.25">
      <c r="A262" s="128">
        <v>125</v>
      </c>
      <c r="B262" s="17" t="s">
        <v>436</v>
      </c>
      <c r="C262" s="18">
        <v>33637</v>
      </c>
      <c r="D262" s="21" t="s">
        <v>102</v>
      </c>
      <c r="E262" s="20">
        <v>2.34</v>
      </c>
      <c r="F262" s="20"/>
      <c r="G262" s="19"/>
      <c r="H262" s="21"/>
      <c r="I262" s="22">
        <v>0.4</v>
      </c>
      <c r="J262" s="23">
        <f>I262*(E262+F262+H262)</f>
        <v>0.93599999999999994</v>
      </c>
      <c r="K262" s="22">
        <v>1</v>
      </c>
      <c r="L262" s="21">
        <f>K262*(E262+F262+H262)</f>
        <v>2.34</v>
      </c>
      <c r="M262" s="19">
        <v>6</v>
      </c>
      <c r="N262" s="28">
        <f>+L262-J262</f>
        <v>1.4039999999999999</v>
      </c>
      <c r="O262" s="64">
        <f>+M262*N262*1490000</f>
        <v>12551760</v>
      </c>
      <c r="P262" s="53">
        <v>2023</v>
      </c>
      <c r="Q262" s="67" t="s">
        <v>77</v>
      </c>
      <c r="R262" s="19" t="s">
        <v>39</v>
      </c>
    </row>
    <row r="263" spans="1:18" s="138" customFormat="1" ht="27" x14ac:dyDescent="0.25">
      <c r="A263" s="134"/>
      <c r="B263" s="43" t="s">
        <v>437</v>
      </c>
      <c r="C263" s="44"/>
      <c r="D263" s="45"/>
      <c r="E263" s="46"/>
      <c r="F263" s="46"/>
      <c r="G263" s="47"/>
      <c r="H263" s="45"/>
      <c r="I263" s="49"/>
      <c r="J263" s="50"/>
      <c r="K263" s="41"/>
      <c r="L263" s="40"/>
      <c r="M263" s="47">
        <f>SUM(M262:M262)</f>
        <v>6</v>
      </c>
      <c r="N263" s="40"/>
      <c r="O263" s="135">
        <f>SUM(O262:O262)</f>
        <v>12551760</v>
      </c>
      <c r="P263" s="136"/>
      <c r="Q263" s="140"/>
      <c r="R263" s="38"/>
    </row>
    <row r="264" spans="1:18" s="83" customFormat="1" ht="25.5" x14ac:dyDescent="0.25">
      <c r="A264" s="128">
        <v>126</v>
      </c>
      <c r="B264" s="25" t="s">
        <v>438</v>
      </c>
      <c r="C264" s="26">
        <v>35744</v>
      </c>
      <c r="D264" s="24" t="s">
        <v>64</v>
      </c>
      <c r="E264" s="27">
        <v>2.34</v>
      </c>
      <c r="F264" s="27"/>
      <c r="G264" s="24"/>
      <c r="H264" s="28"/>
      <c r="I264" s="29">
        <v>0.4</v>
      </c>
      <c r="J264" s="130">
        <f>I264*(E264+F264+H264)</f>
        <v>0.93599999999999994</v>
      </c>
      <c r="K264" s="29">
        <v>1</v>
      </c>
      <c r="L264" s="28">
        <f>K264*(E264+F264+H264)</f>
        <v>2.34</v>
      </c>
      <c r="M264" s="24">
        <v>4</v>
      </c>
      <c r="N264" s="28">
        <f>+L264-J264</f>
        <v>1.4039999999999999</v>
      </c>
      <c r="O264" s="64">
        <f>+M264*N264*1490000</f>
        <v>8367839.9999999991</v>
      </c>
      <c r="P264" s="53">
        <v>2023</v>
      </c>
      <c r="Q264" s="67" t="s">
        <v>77</v>
      </c>
      <c r="R264" s="24" t="s">
        <v>440</v>
      </c>
    </row>
    <row r="265" spans="1:18" s="138" customFormat="1" ht="27" x14ac:dyDescent="0.25">
      <c r="A265" s="134"/>
      <c r="B265" s="43" t="s">
        <v>441</v>
      </c>
      <c r="C265" s="44"/>
      <c r="D265" s="47"/>
      <c r="E265" s="46"/>
      <c r="F265" s="46"/>
      <c r="G265" s="47"/>
      <c r="H265" s="45"/>
      <c r="I265" s="49"/>
      <c r="J265" s="50"/>
      <c r="K265" s="41"/>
      <c r="L265" s="40"/>
      <c r="M265" s="47">
        <f>SUM(M264:M264)</f>
        <v>4</v>
      </c>
      <c r="N265" s="40"/>
      <c r="O265" s="135">
        <f>SUM(O264:O264)</f>
        <v>8367839.9999999991</v>
      </c>
      <c r="P265" s="136"/>
      <c r="Q265" s="140"/>
      <c r="R265" s="38"/>
    </row>
    <row r="266" spans="1:18" s="83" customFormat="1" ht="25.5" x14ac:dyDescent="0.25">
      <c r="A266" s="128">
        <v>127</v>
      </c>
      <c r="B266" s="25" t="s">
        <v>442</v>
      </c>
      <c r="C266" s="26">
        <v>30155</v>
      </c>
      <c r="D266" s="53" t="s">
        <v>24</v>
      </c>
      <c r="E266" s="27">
        <v>3.65</v>
      </c>
      <c r="F266" s="27"/>
      <c r="G266" s="24"/>
      <c r="H266" s="28"/>
      <c r="I266" s="29">
        <v>0.4</v>
      </c>
      <c r="J266" s="130">
        <f>I266*(E266+F266+H266)</f>
        <v>1.46</v>
      </c>
      <c r="K266" s="29">
        <v>1</v>
      </c>
      <c r="L266" s="28">
        <f>K266*(E266+F266+H266)</f>
        <v>3.65</v>
      </c>
      <c r="M266" s="24">
        <v>6</v>
      </c>
      <c r="N266" s="28">
        <f>+L266-J266</f>
        <v>2.19</v>
      </c>
      <c r="O266" s="64">
        <f>+M266*N266*1490000</f>
        <v>19578600</v>
      </c>
      <c r="P266" s="53">
        <v>2023</v>
      </c>
      <c r="Q266" s="67" t="s">
        <v>77</v>
      </c>
      <c r="R266" s="24" t="s">
        <v>39</v>
      </c>
    </row>
    <row r="267" spans="1:18" s="138" customFormat="1" ht="27" x14ac:dyDescent="0.25">
      <c r="A267" s="134"/>
      <c r="B267" s="43" t="s">
        <v>445</v>
      </c>
      <c r="C267" s="44"/>
      <c r="D267" s="54"/>
      <c r="E267" s="46"/>
      <c r="F267" s="46"/>
      <c r="G267" s="47"/>
      <c r="H267" s="45"/>
      <c r="I267" s="49"/>
      <c r="J267" s="50"/>
      <c r="K267" s="41"/>
      <c r="L267" s="40"/>
      <c r="M267" s="47">
        <f>SUM(M266:M266)</f>
        <v>6</v>
      </c>
      <c r="N267" s="40"/>
      <c r="O267" s="135">
        <f>SUM(O266:O266)</f>
        <v>19578600</v>
      </c>
      <c r="P267" s="136"/>
      <c r="Q267" s="140"/>
      <c r="R267" s="38"/>
    </row>
    <row r="268" spans="1:18" s="83" customFormat="1" ht="25.5" x14ac:dyDescent="0.25">
      <c r="A268" s="128">
        <v>128</v>
      </c>
      <c r="B268" s="25" t="s">
        <v>446</v>
      </c>
      <c r="C268" s="26">
        <v>30103</v>
      </c>
      <c r="D268" s="53" t="s">
        <v>24</v>
      </c>
      <c r="E268" s="27">
        <v>3.65</v>
      </c>
      <c r="F268" s="27">
        <v>0.4</v>
      </c>
      <c r="G268" s="24"/>
      <c r="H268" s="28"/>
      <c r="I268" s="29">
        <v>0.4</v>
      </c>
      <c r="J268" s="130">
        <f>I268*(E268+F268+H268)</f>
        <v>1.62</v>
      </c>
      <c r="K268" s="29">
        <v>1</v>
      </c>
      <c r="L268" s="28">
        <f>K268*(E268+F268+H268)</f>
        <v>4.05</v>
      </c>
      <c r="M268" s="24">
        <v>6</v>
      </c>
      <c r="N268" s="28">
        <f>+L268-J268</f>
        <v>2.4299999999999997</v>
      </c>
      <c r="O268" s="64">
        <f>+M268*N268*1490000</f>
        <v>21724199.999999996</v>
      </c>
      <c r="P268" s="53">
        <v>2023</v>
      </c>
      <c r="Q268" s="67" t="s">
        <v>77</v>
      </c>
      <c r="R268" s="24" t="s">
        <v>39</v>
      </c>
    </row>
    <row r="269" spans="1:18" s="138" customFormat="1" ht="27" x14ac:dyDescent="0.25">
      <c r="A269" s="134"/>
      <c r="B269" s="43" t="s">
        <v>448</v>
      </c>
      <c r="C269" s="44"/>
      <c r="D269" s="54"/>
      <c r="E269" s="46"/>
      <c r="F269" s="46"/>
      <c r="G269" s="47"/>
      <c r="H269" s="45"/>
      <c r="I269" s="49"/>
      <c r="J269" s="50"/>
      <c r="K269" s="41"/>
      <c r="L269" s="40"/>
      <c r="M269" s="47">
        <f>SUM(M268:M268)</f>
        <v>6</v>
      </c>
      <c r="N269" s="40"/>
      <c r="O269" s="135">
        <f>SUM(O268:O268)</f>
        <v>21724199.999999996</v>
      </c>
      <c r="P269" s="136"/>
      <c r="Q269" s="140"/>
      <c r="R269" s="38"/>
    </row>
    <row r="270" spans="1:18" s="133" customFormat="1" ht="25.5" x14ac:dyDescent="0.25">
      <c r="A270" s="141">
        <v>129</v>
      </c>
      <c r="B270" s="17" t="s">
        <v>449</v>
      </c>
      <c r="C270" s="59">
        <v>32054</v>
      </c>
      <c r="D270" s="51" t="s">
        <v>24</v>
      </c>
      <c r="E270" s="20">
        <v>3.03</v>
      </c>
      <c r="F270" s="20"/>
      <c r="G270" s="19"/>
      <c r="H270" s="21"/>
      <c r="I270" s="22">
        <v>0.4</v>
      </c>
      <c r="J270" s="23">
        <f>I270*(E270+F270+H270)</f>
        <v>1.212</v>
      </c>
      <c r="K270" s="22">
        <v>1</v>
      </c>
      <c r="L270" s="21">
        <f>K270*(E270+F270+H270)</f>
        <v>3.03</v>
      </c>
      <c r="M270" s="19">
        <v>2</v>
      </c>
      <c r="N270" s="21">
        <f>+L270-J270</f>
        <v>1.8179999999999998</v>
      </c>
      <c r="O270" s="66">
        <f>+M270*N270*1490000</f>
        <v>5417639.9999999991</v>
      </c>
      <c r="P270" s="51">
        <v>2023</v>
      </c>
      <c r="Q270" s="129" t="s">
        <v>77</v>
      </c>
      <c r="R270" s="19" t="s">
        <v>67</v>
      </c>
    </row>
    <row r="271" spans="1:18" s="133" customFormat="1" ht="38.25" x14ac:dyDescent="0.25">
      <c r="A271" s="141"/>
      <c r="B271" s="17" t="s">
        <v>449</v>
      </c>
      <c r="C271" s="59">
        <v>32054</v>
      </c>
      <c r="D271" s="51" t="s">
        <v>24</v>
      </c>
      <c r="E271" s="20">
        <v>3.03</v>
      </c>
      <c r="F271" s="20"/>
      <c r="G271" s="19"/>
      <c r="H271" s="21"/>
      <c r="I271" s="22">
        <v>0.5</v>
      </c>
      <c r="J271" s="23">
        <f>I271*(E271+F271+H271)</f>
        <v>1.5149999999999999</v>
      </c>
      <c r="K271" s="22">
        <v>1</v>
      </c>
      <c r="L271" s="21">
        <f>K271*(E271+F271+H271)</f>
        <v>3.03</v>
      </c>
      <c r="M271" s="19">
        <v>4</v>
      </c>
      <c r="N271" s="21">
        <f>+L271-J271</f>
        <v>1.5149999999999999</v>
      </c>
      <c r="O271" s="66">
        <f>+M271*N271*1490000</f>
        <v>9029400</v>
      </c>
      <c r="P271" s="51">
        <v>2023</v>
      </c>
      <c r="Q271" s="129" t="s">
        <v>271</v>
      </c>
      <c r="R271" s="19" t="s">
        <v>452</v>
      </c>
    </row>
    <row r="272" spans="1:18" s="138" customFormat="1" ht="27" x14ac:dyDescent="0.25">
      <c r="A272" s="134"/>
      <c r="B272" s="43" t="s">
        <v>455</v>
      </c>
      <c r="C272" s="62"/>
      <c r="D272" s="54"/>
      <c r="E272" s="46"/>
      <c r="F272" s="46"/>
      <c r="G272" s="47"/>
      <c r="H272" s="45"/>
      <c r="I272" s="49"/>
      <c r="J272" s="50"/>
      <c r="K272" s="41"/>
      <c r="L272" s="40"/>
      <c r="M272" s="47">
        <f>SUM(M270:M271)</f>
        <v>6</v>
      </c>
      <c r="N272" s="40"/>
      <c r="O272" s="135">
        <f>SUM(O270:O271)</f>
        <v>14447040</v>
      </c>
      <c r="P272" s="136"/>
      <c r="Q272" s="140"/>
      <c r="R272" s="38"/>
    </row>
    <row r="273" spans="1:18" s="139" customFormat="1" ht="25.5" x14ac:dyDescent="0.25">
      <c r="A273" s="141">
        <v>130</v>
      </c>
      <c r="B273" s="17" t="s">
        <v>76</v>
      </c>
      <c r="C273" s="18">
        <v>29287</v>
      </c>
      <c r="D273" s="19" t="s">
        <v>64</v>
      </c>
      <c r="E273" s="20">
        <v>3.33</v>
      </c>
      <c r="F273" s="20"/>
      <c r="G273" s="19"/>
      <c r="H273" s="21"/>
      <c r="I273" s="22">
        <v>0.4</v>
      </c>
      <c r="J273" s="23">
        <f>I273*(E273+F273+H273)</f>
        <v>1.3320000000000001</v>
      </c>
      <c r="K273" s="22">
        <v>1</v>
      </c>
      <c r="L273" s="21">
        <f>K273*(E273+F273+H273)</f>
        <v>3.33</v>
      </c>
      <c r="M273" s="19">
        <v>1</v>
      </c>
      <c r="N273" s="21">
        <f>+L273-J273</f>
        <v>1.998</v>
      </c>
      <c r="O273" s="66">
        <f>+M273*N273*1490000</f>
        <v>2977020</v>
      </c>
      <c r="P273" s="51">
        <v>2023</v>
      </c>
      <c r="Q273" s="129" t="s">
        <v>77</v>
      </c>
      <c r="R273" s="19" t="s">
        <v>78</v>
      </c>
    </row>
    <row r="274" spans="1:18" s="139" customFormat="1" ht="38.25" x14ac:dyDescent="0.25">
      <c r="A274" s="141"/>
      <c r="B274" s="17" t="s">
        <v>76</v>
      </c>
      <c r="C274" s="18">
        <v>29287</v>
      </c>
      <c r="D274" s="19" t="s">
        <v>64</v>
      </c>
      <c r="E274" s="20">
        <v>3.66</v>
      </c>
      <c r="F274" s="20"/>
      <c r="G274" s="19"/>
      <c r="H274" s="21"/>
      <c r="I274" s="22">
        <v>0.4</v>
      </c>
      <c r="J274" s="23">
        <f>I274*(E274+F274+H274)</f>
        <v>1.4640000000000002</v>
      </c>
      <c r="K274" s="22">
        <v>1</v>
      </c>
      <c r="L274" s="21">
        <f>K274*(E274+F274+H274)</f>
        <v>3.66</v>
      </c>
      <c r="M274" s="19">
        <v>5</v>
      </c>
      <c r="N274" s="21">
        <f>+L274-J274</f>
        <v>2.1959999999999997</v>
      </c>
      <c r="O274" s="66">
        <f>+M274*N274*1490000</f>
        <v>16360199.999999998</v>
      </c>
      <c r="P274" s="51">
        <v>2023</v>
      </c>
      <c r="Q274" s="129" t="s">
        <v>77</v>
      </c>
      <c r="R274" s="19" t="s">
        <v>79</v>
      </c>
    </row>
    <row r="275" spans="1:18" s="138" customFormat="1" ht="27" x14ac:dyDescent="0.25">
      <c r="A275" s="134"/>
      <c r="B275" s="43" t="s">
        <v>82</v>
      </c>
      <c r="C275" s="44"/>
      <c r="D275" s="47"/>
      <c r="E275" s="46"/>
      <c r="F275" s="46"/>
      <c r="G275" s="47"/>
      <c r="H275" s="45"/>
      <c r="I275" s="49"/>
      <c r="J275" s="50"/>
      <c r="K275" s="41"/>
      <c r="L275" s="40"/>
      <c r="M275" s="47">
        <f>SUM(M273:M274)</f>
        <v>6</v>
      </c>
      <c r="N275" s="40"/>
      <c r="O275" s="135">
        <f>SUM(O273:O274)</f>
        <v>19337220</v>
      </c>
      <c r="P275" s="136"/>
      <c r="Q275" s="140"/>
      <c r="R275" s="38"/>
    </row>
    <row r="276" spans="1:18" s="83" customFormat="1" ht="25.5" x14ac:dyDescent="0.25">
      <c r="A276" s="128">
        <v>131</v>
      </c>
      <c r="B276" s="25" t="s">
        <v>456</v>
      </c>
      <c r="C276" s="61">
        <v>32425</v>
      </c>
      <c r="D276" s="24" t="s">
        <v>24</v>
      </c>
      <c r="E276" s="27">
        <v>3.34</v>
      </c>
      <c r="F276" s="27"/>
      <c r="G276" s="24"/>
      <c r="H276" s="28"/>
      <c r="I276" s="29">
        <v>0.4</v>
      </c>
      <c r="J276" s="130">
        <f>I276*(E276+F276+H276)</f>
        <v>1.3360000000000001</v>
      </c>
      <c r="K276" s="29">
        <v>1</v>
      </c>
      <c r="L276" s="28">
        <f>K276*(E276+F276+H276)</f>
        <v>3.34</v>
      </c>
      <c r="M276" s="24">
        <v>6</v>
      </c>
      <c r="N276" s="28">
        <f>+L276-J276</f>
        <v>2.0039999999999996</v>
      </c>
      <c r="O276" s="64">
        <f>+M276*N276*1490000</f>
        <v>17915759.999999996</v>
      </c>
      <c r="P276" s="53">
        <v>2023</v>
      </c>
      <c r="Q276" s="67" t="s">
        <v>77</v>
      </c>
      <c r="R276" s="24" t="s">
        <v>39</v>
      </c>
    </row>
    <row r="277" spans="1:18" s="138" customFormat="1" ht="27" x14ac:dyDescent="0.25">
      <c r="A277" s="134"/>
      <c r="B277" s="43" t="s">
        <v>457</v>
      </c>
      <c r="C277" s="62"/>
      <c r="D277" s="47"/>
      <c r="E277" s="46"/>
      <c r="F277" s="46"/>
      <c r="G277" s="47"/>
      <c r="H277" s="45"/>
      <c r="I277" s="49"/>
      <c r="J277" s="50"/>
      <c r="K277" s="41"/>
      <c r="L277" s="40"/>
      <c r="M277" s="47">
        <f>SUM(M276:M276)</f>
        <v>6</v>
      </c>
      <c r="N277" s="40"/>
      <c r="O277" s="135">
        <f>SUM(O276:O276)</f>
        <v>17915759.999999996</v>
      </c>
      <c r="P277" s="136"/>
      <c r="Q277" s="140"/>
      <c r="R277" s="38"/>
    </row>
    <row r="278" spans="1:18" s="83" customFormat="1" ht="25.5" x14ac:dyDescent="0.25">
      <c r="A278" s="128">
        <v>132</v>
      </c>
      <c r="B278" s="25" t="s">
        <v>458</v>
      </c>
      <c r="C278" s="26">
        <v>31836</v>
      </c>
      <c r="D278" s="28" t="s">
        <v>84</v>
      </c>
      <c r="E278" s="27">
        <v>3.34</v>
      </c>
      <c r="F278" s="27"/>
      <c r="G278" s="24"/>
      <c r="H278" s="28"/>
      <c r="I278" s="29">
        <v>0.4</v>
      </c>
      <c r="J278" s="130">
        <f>I278*(E278+F278+H278)</f>
        <v>1.3360000000000001</v>
      </c>
      <c r="K278" s="29">
        <v>1</v>
      </c>
      <c r="L278" s="28">
        <f>K278*(E278+F278+H278)</f>
        <v>3.34</v>
      </c>
      <c r="M278" s="24">
        <v>6</v>
      </c>
      <c r="N278" s="28">
        <f>+L278-J278</f>
        <v>2.0039999999999996</v>
      </c>
      <c r="O278" s="64">
        <f>+M278*N278*1490000</f>
        <v>17915759.999999996</v>
      </c>
      <c r="P278" s="53">
        <v>2023</v>
      </c>
      <c r="Q278" s="67" t="s">
        <v>77</v>
      </c>
      <c r="R278" s="24" t="s">
        <v>39</v>
      </c>
    </row>
    <row r="279" spans="1:18" s="138" customFormat="1" ht="27" x14ac:dyDescent="0.25">
      <c r="A279" s="134"/>
      <c r="B279" s="43" t="s">
        <v>459</v>
      </c>
      <c r="C279" s="44"/>
      <c r="D279" s="45"/>
      <c r="E279" s="46"/>
      <c r="F279" s="46"/>
      <c r="G279" s="47"/>
      <c r="H279" s="45"/>
      <c r="I279" s="49"/>
      <c r="J279" s="50"/>
      <c r="K279" s="41"/>
      <c r="L279" s="40"/>
      <c r="M279" s="47">
        <f>SUM(M278:M278)</f>
        <v>6</v>
      </c>
      <c r="N279" s="40"/>
      <c r="O279" s="135">
        <f>SUM(O278:O278)</f>
        <v>17915759.999999996</v>
      </c>
      <c r="P279" s="136"/>
      <c r="Q279" s="140"/>
      <c r="R279" s="38"/>
    </row>
    <row r="280" spans="1:18" s="83" customFormat="1" ht="25.5" x14ac:dyDescent="0.25">
      <c r="A280" s="128">
        <v>133</v>
      </c>
      <c r="B280" s="25" t="s">
        <v>460</v>
      </c>
      <c r="C280" s="56">
        <v>32952</v>
      </c>
      <c r="D280" s="24" t="s">
        <v>24</v>
      </c>
      <c r="E280" s="27">
        <v>2.72</v>
      </c>
      <c r="F280" s="27"/>
      <c r="G280" s="24"/>
      <c r="H280" s="28"/>
      <c r="I280" s="29">
        <v>0.4</v>
      </c>
      <c r="J280" s="130">
        <f>I280*(E280+F280+H280)</f>
        <v>1.0880000000000001</v>
      </c>
      <c r="K280" s="29">
        <v>1</v>
      </c>
      <c r="L280" s="28">
        <f>K280*(E280+F280+H280)</f>
        <v>2.72</v>
      </c>
      <c r="M280" s="24">
        <v>6</v>
      </c>
      <c r="N280" s="28">
        <f>+L280-J280</f>
        <v>1.6320000000000001</v>
      </c>
      <c r="O280" s="64">
        <f>+M280*N280*1490000</f>
        <v>14590080.000000002</v>
      </c>
      <c r="P280" s="53">
        <v>2023</v>
      </c>
      <c r="Q280" s="67" t="s">
        <v>77</v>
      </c>
      <c r="R280" s="24" t="s">
        <v>39</v>
      </c>
    </row>
    <row r="281" spans="1:18" s="138" customFormat="1" ht="27" x14ac:dyDescent="0.25">
      <c r="A281" s="134"/>
      <c r="B281" s="43" t="s">
        <v>461</v>
      </c>
      <c r="C281" s="57"/>
      <c r="D281" s="47"/>
      <c r="E281" s="46"/>
      <c r="F281" s="46"/>
      <c r="G281" s="47"/>
      <c r="H281" s="45"/>
      <c r="I281" s="49"/>
      <c r="J281" s="50"/>
      <c r="K281" s="41"/>
      <c r="L281" s="40"/>
      <c r="M281" s="47">
        <f>SUM(M280:M280)</f>
        <v>6</v>
      </c>
      <c r="N281" s="40"/>
      <c r="O281" s="135">
        <f>SUM(O280:O280)</f>
        <v>14590080.000000002</v>
      </c>
      <c r="P281" s="136"/>
      <c r="Q281" s="140"/>
      <c r="R281" s="38"/>
    </row>
    <row r="282" spans="1:18" s="83" customFormat="1" ht="17.25" customHeight="1" x14ac:dyDescent="0.25">
      <c r="A282" s="128">
        <v>134</v>
      </c>
      <c r="B282" s="25" t="s">
        <v>465</v>
      </c>
      <c r="C282" s="26">
        <v>34876</v>
      </c>
      <c r="D282" s="28" t="s">
        <v>102</v>
      </c>
      <c r="E282" s="27">
        <v>2.34</v>
      </c>
      <c r="F282" s="27"/>
      <c r="G282" s="24"/>
      <c r="H282" s="28"/>
      <c r="I282" s="29">
        <v>0.4</v>
      </c>
      <c r="J282" s="130">
        <f>I282*(E282+F282+H282)</f>
        <v>0.93599999999999994</v>
      </c>
      <c r="K282" s="29">
        <v>1</v>
      </c>
      <c r="L282" s="28">
        <f>K282*(E282+F282+H282)</f>
        <v>2.34</v>
      </c>
      <c r="M282" s="24">
        <v>6</v>
      </c>
      <c r="N282" s="28">
        <f>+L282-J282</f>
        <v>1.4039999999999999</v>
      </c>
      <c r="O282" s="64">
        <f>+M282*N282*1490000</f>
        <v>12551760</v>
      </c>
      <c r="P282" s="53">
        <v>2023</v>
      </c>
      <c r="Q282" s="67" t="s">
        <v>72</v>
      </c>
      <c r="R282" s="24" t="s">
        <v>39</v>
      </c>
    </row>
    <row r="283" spans="1:18" s="138" customFormat="1" ht="27" x14ac:dyDescent="0.25">
      <c r="A283" s="134"/>
      <c r="B283" s="43" t="s">
        <v>466</v>
      </c>
      <c r="C283" s="44"/>
      <c r="D283" s="45"/>
      <c r="E283" s="46"/>
      <c r="F283" s="46"/>
      <c r="G283" s="47"/>
      <c r="H283" s="45"/>
      <c r="I283" s="49"/>
      <c r="J283" s="50"/>
      <c r="K283" s="41"/>
      <c r="L283" s="40"/>
      <c r="M283" s="47">
        <f>SUM(M282:M282)</f>
        <v>6</v>
      </c>
      <c r="N283" s="40"/>
      <c r="O283" s="135">
        <f>SUM(O282:O282)</f>
        <v>12551760</v>
      </c>
      <c r="P283" s="136"/>
      <c r="Q283" s="140"/>
      <c r="R283" s="38"/>
    </row>
    <row r="284" spans="1:18" s="83" customFormat="1" ht="25.5" x14ac:dyDescent="0.25">
      <c r="A284" s="128">
        <v>135</v>
      </c>
      <c r="B284" s="25" t="s">
        <v>70</v>
      </c>
      <c r="C284" s="26">
        <v>35706</v>
      </c>
      <c r="D284" s="24" t="s">
        <v>64</v>
      </c>
      <c r="E284" s="27">
        <v>2.34</v>
      </c>
      <c r="F284" s="27"/>
      <c r="G284" s="24"/>
      <c r="H284" s="28"/>
      <c r="I284" s="29">
        <v>0.4</v>
      </c>
      <c r="J284" s="130">
        <f>I284*(E284+F284+H284)</f>
        <v>0.93599999999999994</v>
      </c>
      <c r="K284" s="29">
        <v>1</v>
      </c>
      <c r="L284" s="28">
        <f>K284*(E284+F284+H284)</f>
        <v>2.34</v>
      </c>
      <c r="M284" s="24">
        <v>6</v>
      </c>
      <c r="N284" s="28">
        <f>+L284-J284</f>
        <v>1.4039999999999999</v>
      </c>
      <c r="O284" s="64">
        <f>+M284*N284*1490000</f>
        <v>12551760</v>
      </c>
      <c r="P284" s="53">
        <v>2023</v>
      </c>
      <c r="Q284" s="67" t="s">
        <v>72</v>
      </c>
      <c r="R284" s="24" t="s">
        <v>39</v>
      </c>
    </row>
    <row r="285" spans="1:18" s="138" customFormat="1" ht="27" x14ac:dyDescent="0.25">
      <c r="A285" s="134"/>
      <c r="B285" s="43" t="s">
        <v>75</v>
      </c>
      <c r="C285" s="44"/>
      <c r="D285" s="47"/>
      <c r="E285" s="46"/>
      <c r="F285" s="46"/>
      <c r="G285" s="47"/>
      <c r="H285" s="45"/>
      <c r="I285" s="49"/>
      <c r="J285" s="50"/>
      <c r="K285" s="41"/>
      <c r="L285" s="40"/>
      <c r="M285" s="47">
        <f>SUM(M284:M284)</f>
        <v>6</v>
      </c>
      <c r="N285" s="40"/>
      <c r="O285" s="135">
        <f>SUM(O284:O284)</f>
        <v>12551760</v>
      </c>
      <c r="P285" s="136"/>
      <c r="Q285" s="140"/>
      <c r="R285" s="38"/>
    </row>
    <row r="286" spans="1:18" s="83" customFormat="1" ht="25.5" x14ac:dyDescent="0.25">
      <c r="A286" s="128">
        <v>136</v>
      </c>
      <c r="B286" s="25" t="s">
        <v>468</v>
      </c>
      <c r="C286" s="56">
        <v>33948</v>
      </c>
      <c r="D286" s="24" t="s">
        <v>24</v>
      </c>
      <c r="E286" s="27">
        <v>2.72</v>
      </c>
      <c r="F286" s="27"/>
      <c r="G286" s="24"/>
      <c r="H286" s="28"/>
      <c r="I286" s="29">
        <v>0.4</v>
      </c>
      <c r="J286" s="130">
        <f>I286*(E286+F286+H286)</f>
        <v>1.0880000000000001</v>
      </c>
      <c r="K286" s="29">
        <v>1</v>
      </c>
      <c r="L286" s="28">
        <f>K286*(E286+F286+H286)</f>
        <v>2.72</v>
      </c>
      <c r="M286" s="24">
        <v>2</v>
      </c>
      <c r="N286" s="28">
        <f>+L286-J286</f>
        <v>1.6320000000000001</v>
      </c>
      <c r="O286" s="64">
        <f>+M286*N286*1490000</f>
        <v>4863360</v>
      </c>
      <c r="P286" s="53">
        <v>2023</v>
      </c>
      <c r="Q286" s="67" t="s">
        <v>72</v>
      </c>
      <c r="R286" s="24" t="s">
        <v>469</v>
      </c>
    </row>
    <row r="287" spans="1:18" s="138" customFormat="1" ht="27" x14ac:dyDescent="0.25">
      <c r="A287" s="134"/>
      <c r="B287" s="43" t="s">
        <v>471</v>
      </c>
      <c r="C287" s="57"/>
      <c r="D287" s="47"/>
      <c r="E287" s="46"/>
      <c r="F287" s="46"/>
      <c r="G287" s="47"/>
      <c r="H287" s="45"/>
      <c r="I287" s="49"/>
      <c r="J287" s="50"/>
      <c r="K287" s="41"/>
      <c r="L287" s="40"/>
      <c r="M287" s="47">
        <f>SUM(M286:M286)</f>
        <v>2</v>
      </c>
      <c r="N287" s="40"/>
      <c r="O287" s="135">
        <f>SUM(O286:O286)</f>
        <v>4863360</v>
      </c>
      <c r="P287" s="136"/>
      <c r="Q287" s="140"/>
      <c r="R287" s="38"/>
    </row>
    <row r="288" spans="1:18" s="83" customFormat="1" ht="25.5" x14ac:dyDescent="0.25">
      <c r="A288" s="128">
        <v>137</v>
      </c>
      <c r="B288" s="25" t="s">
        <v>472</v>
      </c>
      <c r="C288" s="26">
        <v>30989</v>
      </c>
      <c r="D288" s="53" t="s">
        <v>24</v>
      </c>
      <c r="E288" s="27">
        <v>3.34</v>
      </c>
      <c r="F288" s="27"/>
      <c r="G288" s="24"/>
      <c r="H288" s="28"/>
      <c r="I288" s="29">
        <v>0.4</v>
      </c>
      <c r="J288" s="130">
        <f>I288*(E288+F288+H288)</f>
        <v>1.3360000000000001</v>
      </c>
      <c r="K288" s="29">
        <v>1</v>
      </c>
      <c r="L288" s="28">
        <f>K288*(E288+F288+H288)</f>
        <v>3.34</v>
      </c>
      <c r="M288" s="24">
        <v>5</v>
      </c>
      <c r="N288" s="28">
        <f>+L288-J288</f>
        <v>2.0039999999999996</v>
      </c>
      <c r="O288" s="64">
        <f>+M288*N288*1490000</f>
        <v>14929799.999999996</v>
      </c>
      <c r="P288" s="53">
        <v>2023</v>
      </c>
      <c r="Q288" s="67" t="s">
        <v>72</v>
      </c>
      <c r="R288" s="24" t="s">
        <v>474</v>
      </c>
    </row>
    <row r="289" spans="1:18" s="138" customFormat="1" ht="27" x14ac:dyDescent="0.25">
      <c r="A289" s="134"/>
      <c r="B289" s="43" t="s">
        <v>475</v>
      </c>
      <c r="C289" s="44"/>
      <c r="D289" s="54"/>
      <c r="E289" s="46"/>
      <c r="F289" s="46"/>
      <c r="G289" s="47"/>
      <c r="H289" s="45"/>
      <c r="I289" s="49"/>
      <c r="J289" s="50"/>
      <c r="K289" s="41"/>
      <c r="L289" s="40"/>
      <c r="M289" s="47">
        <f>SUM(M288:M288)</f>
        <v>5</v>
      </c>
      <c r="N289" s="40"/>
      <c r="O289" s="135">
        <f>SUM(O288:O288)</f>
        <v>14929799.999999996</v>
      </c>
      <c r="P289" s="136"/>
      <c r="Q289" s="140"/>
      <c r="R289" s="38"/>
    </row>
    <row r="290" spans="1:18" s="83" customFormat="1" ht="14.25" customHeight="1" x14ac:dyDescent="0.25">
      <c r="A290" s="128">
        <v>138</v>
      </c>
      <c r="B290" s="25" t="s">
        <v>476</v>
      </c>
      <c r="C290" s="26">
        <v>30403</v>
      </c>
      <c r="D290" s="53" t="s">
        <v>24</v>
      </c>
      <c r="E290" s="27">
        <v>3.34</v>
      </c>
      <c r="F290" s="27">
        <v>0.4</v>
      </c>
      <c r="G290" s="24"/>
      <c r="H290" s="28"/>
      <c r="I290" s="29">
        <v>0.4</v>
      </c>
      <c r="J290" s="130">
        <f>I290*(E290+F290+H290)</f>
        <v>1.496</v>
      </c>
      <c r="K290" s="29">
        <v>1</v>
      </c>
      <c r="L290" s="28">
        <f>K290*(E290+F290+H290)</f>
        <v>3.7399999999999998</v>
      </c>
      <c r="M290" s="24">
        <v>6</v>
      </c>
      <c r="N290" s="28">
        <f>+L290-J290</f>
        <v>2.2439999999999998</v>
      </c>
      <c r="O290" s="64">
        <f>+M290*N290*1490000</f>
        <v>20061359.999999996</v>
      </c>
      <c r="P290" s="53">
        <v>2023</v>
      </c>
      <c r="Q290" s="67" t="s">
        <v>72</v>
      </c>
      <c r="R290" s="24" t="s">
        <v>39</v>
      </c>
    </row>
    <row r="291" spans="1:18" s="138" customFormat="1" ht="27" x14ac:dyDescent="0.25">
      <c r="A291" s="134"/>
      <c r="B291" s="43" t="s">
        <v>478</v>
      </c>
      <c r="C291" s="44"/>
      <c r="D291" s="54"/>
      <c r="E291" s="46"/>
      <c r="F291" s="46"/>
      <c r="G291" s="47"/>
      <c r="H291" s="45"/>
      <c r="I291" s="49"/>
      <c r="J291" s="50"/>
      <c r="K291" s="41"/>
      <c r="L291" s="40"/>
      <c r="M291" s="47">
        <f>SUM(M290:M290)</f>
        <v>6</v>
      </c>
      <c r="N291" s="40"/>
      <c r="O291" s="135">
        <f>SUM(O290:O290)</f>
        <v>20061359.999999996</v>
      </c>
      <c r="P291" s="136"/>
      <c r="Q291" s="140"/>
      <c r="R291" s="38"/>
    </row>
    <row r="292" spans="1:18" s="83" customFormat="1" x14ac:dyDescent="0.25">
      <c r="A292" s="128">
        <v>139</v>
      </c>
      <c r="B292" s="25" t="s">
        <v>479</v>
      </c>
      <c r="C292" s="26">
        <v>30125</v>
      </c>
      <c r="D292" s="53" t="s">
        <v>24</v>
      </c>
      <c r="E292" s="27">
        <v>3.34</v>
      </c>
      <c r="F292" s="27"/>
      <c r="G292" s="24"/>
      <c r="H292" s="28"/>
      <c r="I292" s="29">
        <v>0.4</v>
      </c>
      <c r="J292" s="130">
        <f>I292*(E292+F292+H292)</f>
        <v>1.3360000000000001</v>
      </c>
      <c r="K292" s="29">
        <v>1</v>
      </c>
      <c r="L292" s="28">
        <f>K292*(E292+F292+H292)</f>
        <v>3.34</v>
      </c>
      <c r="M292" s="24">
        <v>6</v>
      </c>
      <c r="N292" s="28">
        <f>+L292-J292</f>
        <v>2.0039999999999996</v>
      </c>
      <c r="O292" s="64">
        <f>+M292*N292*1490000</f>
        <v>17915759.999999996</v>
      </c>
      <c r="P292" s="53">
        <v>2023</v>
      </c>
      <c r="Q292" s="67" t="s">
        <v>72</v>
      </c>
      <c r="R292" s="24" t="s">
        <v>39</v>
      </c>
    </row>
    <row r="293" spans="1:18" s="138" customFormat="1" ht="27" x14ac:dyDescent="0.25">
      <c r="A293" s="134"/>
      <c r="B293" s="43" t="s">
        <v>481</v>
      </c>
      <c r="C293" s="44"/>
      <c r="D293" s="54"/>
      <c r="E293" s="46"/>
      <c r="F293" s="46"/>
      <c r="G293" s="47"/>
      <c r="H293" s="45"/>
      <c r="I293" s="49"/>
      <c r="J293" s="50"/>
      <c r="K293" s="41"/>
      <c r="L293" s="40"/>
      <c r="M293" s="47">
        <f>SUM(M292:M292)</f>
        <v>6</v>
      </c>
      <c r="N293" s="40"/>
      <c r="O293" s="135">
        <f>SUM(O292:O292)</f>
        <v>17915759.999999996</v>
      </c>
      <c r="P293" s="136"/>
      <c r="Q293" s="140"/>
      <c r="R293" s="38"/>
    </row>
    <row r="294" spans="1:18" s="139" customFormat="1" ht="38.25" x14ac:dyDescent="0.25">
      <c r="A294" s="141">
        <v>140</v>
      </c>
      <c r="B294" s="17" t="s">
        <v>482</v>
      </c>
      <c r="C294" s="18">
        <v>28041</v>
      </c>
      <c r="D294" s="21" t="s">
        <v>90</v>
      </c>
      <c r="E294" s="20">
        <v>4.4000000000000004</v>
      </c>
      <c r="F294" s="20">
        <v>0.4</v>
      </c>
      <c r="G294" s="19"/>
      <c r="H294" s="21"/>
      <c r="I294" s="22">
        <v>0.4</v>
      </c>
      <c r="J294" s="23">
        <f>I294*(E294+F294+H294)</f>
        <v>1.9200000000000004</v>
      </c>
      <c r="K294" s="22">
        <v>1</v>
      </c>
      <c r="L294" s="21">
        <f>K294*(E294+F294+H294)</f>
        <v>4.8000000000000007</v>
      </c>
      <c r="M294" s="19">
        <v>2</v>
      </c>
      <c r="N294" s="21">
        <f>+L294-J294</f>
        <v>2.8800000000000003</v>
      </c>
      <c r="O294" s="66">
        <f>+M294*N294*1490000</f>
        <v>8582400.0000000019</v>
      </c>
      <c r="P294" s="51">
        <v>2023</v>
      </c>
      <c r="Q294" s="129" t="s">
        <v>483</v>
      </c>
      <c r="R294" s="19" t="s">
        <v>67</v>
      </c>
    </row>
    <row r="295" spans="1:18" s="139" customFormat="1" ht="38.25" x14ac:dyDescent="0.25">
      <c r="A295" s="141"/>
      <c r="B295" s="17" t="s">
        <v>482</v>
      </c>
      <c r="C295" s="18">
        <v>28041</v>
      </c>
      <c r="D295" s="21" t="s">
        <v>90</v>
      </c>
      <c r="E295" s="20">
        <v>4.4000000000000004</v>
      </c>
      <c r="F295" s="20">
        <v>0.5</v>
      </c>
      <c r="G295" s="19"/>
      <c r="H295" s="21"/>
      <c r="I295" s="22">
        <v>0.4</v>
      </c>
      <c r="J295" s="23">
        <f>I295*(E295+F295+H295)</f>
        <v>1.9600000000000002</v>
      </c>
      <c r="K295" s="22">
        <v>1</v>
      </c>
      <c r="L295" s="21">
        <f>K295*(E295+F295+H295)</f>
        <v>4.9000000000000004</v>
      </c>
      <c r="M295" s="19">
        <v>4</v>
      </c>
      <c r="N295" s="21">
        <f>+L295-J295</f>
        <v>2.9400000000000004</v>
      </c>
      <c r="O295" s="66">
        <f>+M295*N295*1490000</f>
        <v>17522400.000000004</v>
      </c>
      <c r="P295" s="51">
        <v>2023</v>
      </c>
      <c r="Q295" s="129" t="s">
        <v>483</v>
      </c>
      <c r="R295" s="19" t="s">
        <v>485</v>
      </c>
    </row>
    <row r="296" spans="1:18" s="138" customFormat="1" ht="27" x14ac:dyDescent="0.25">
      <c r="A296" s="134"/>
      <c r="B296" s="43" t="s">
        <v>486</v>
      </c>
      <c r="C296" s="44"/>
      <c r="D296" s="45"/>
      <c r="E296" s="46"/>
      <c r="F296" s="46"/>
      <c r="G296" s="47"/>
      <c r="H296" s="45"/>
      <c r="I296" s="49"/>
      <c r="J296" s="50"/>
      <c r="K296" s="41"/>
      <c r="L296" s="40"/>
      <c r="M296" s="47">
        <f>SUM(M294:M295)</f>
        <v>6</v>
      </c>
      <c r="N296" s="40"/>
      <c r="O296" s="135">
        <f>SUM(O294:O295)</f>
        <v>26104800.000000007</v>
      </c>
      <c r="P296" s="136"/>
      <c r="Q296" s="140"/>
      <c r="R296" s="38"/>
    </row>
    <row r="297" spans="1:18" s="83" customFormat="1" ht="38.25" x14ac:dyDescent="0.25">
      <c r="A297" s="128">
        <v>141</v>
      </c>
      <c r="B297" s="25" t="s">
        <v>487</v>
      </c>
      <c r="C297" s="56">
        <v>29697</v>
      </c>
      <c r="D297" s="64" t="s">
        <v>102</v>
      </c>
      <c r="E297" s="27">
        <v>3.66</v>
      </c>
      <c r="F297" s="27">
        <v>0.4</v>
      </c>
      <c r="G297" s="24"/>
      <c r="H297" s="28"/>
      <c r="I297" s="29">
        <v>0.4</v>
      </c>
      <c r="J297" s="130">
        <f>I297*(E297+F297+H297)</f>
        <v>1.6240000000000003</v>
      </c>
      <c r="K297" s="29">
        <v>1</v>
      </c>
      <c r="L297" s="28">
        <f>K297*(E297+F297+H297)</f>
        <v>4.0600000000000005</v>
      </c>
      <c r="M297" s="24">
        <v>6</v>
      </c>
      <c r="N297" s="28">
        <f>+L297-J297</f>
        <v>2.4359999999999999</v>
      </c>
      <c r="O297" s="64">
        <f>+M297*N297*1490000</f>
        <v>21777840</v>
      </c>
      <c r="P297" s="53">
        <v>2023</v>
      </c>
      <c r="Q297" s="67" t="s">
        <v>483</v>
      </c>
      <c r="R297" s="24" t="s">
        <v>39</v>
      </c>
    </row>
    <row r="298" spans="1:18" s="143" customFormat="1" ht="27" x14ac:dyDescent="0.25">
      <c r="A298" s="142"/>
      <c r="B298" s="43" t="s">
        <v>488</v>
      </c>
      <c r="C298" s="57"/>
      <c r="D298" s="65"/>
      <c r="E298" s="46"/>
      <c r="F298" s="46"/>
      <c r="G298" s="47"/>
      <c r="H298" s="45"/>
      <c r="I298" s="49"/>
      <c r="J298" s="50"/>
      <c r="K298" s="49"/>
      <c r="L298" s="45"/>
      <c r="M298" s="47">
        <f>SUM(M297:M297)</f>
        <v>6</v>
      </c>
      <c r="N298" s="45"/>
      <c r="O298" s="65">
        <f>SUM(O297:O297)</f>
        <v>21777840</v>
      </c>
      <c r="P298" s="54"/>
      <c r="Q298" s="140"/>
      <c r="R298" s="47"/>
    </row>
    <row r="299" spans="1:18" s="83" customFormat="1" ht="38.25" x14ac:dyDescent="0.25">
      <c r="A299" s="128">
        <v>142</v>
      </c>
      <c r="B299" s="25" t="s">
        <v>493</v>
      </c>
      <c r="C299" s="56">
        <v>35132</v>
      </c>
      <c r="D299" s="24" t="s">
        <v>102</v>
      </c>
      <c r="E299" s="33">
        <f>2.34*85%</f>
        <v>1.9889999999999999</v>
      </c>
      <c r="F299" s="27"/>
      <c r="G299" s="24"/>
      <c r="H299" s="28"/>
      <c r="I299" s="29">
        <v>0.4</v>
      </c>
      <c r="J299" s="130">
        <f>I299*(E299+F299+H299)</f>
        <v>0.79559999999999997</v>
      </c>
      <c r="K299" s="29">
        <v>1</v>
      </c>
      <c r="L299" s="28">
        <f>K299*(E299+F299+H299)</f>
        <v>1.9889999999999999</v>
      </c>
      <c r="M299" s="24">
        <v>6</v>
      </c>
      <c r="N299" s="28">
        <f>+L299-J299</f>
        <v>1.1934</v>
      </c>
      <c r="O299" s="64">
        <f>+M299*N299*1490000</f>
        <v>10668996</v>
      </c>
      <c r="P299" s="53">
        <v>2023</v>
      </c>
      <c r="Q299" s="67" t="s">
        <v>483</v>
      </c>
      <c r="R299" s="24" t="s">
        <v>39</v>
      </c>
    </row>
    <row r="300" spans="1:18" s="143" customFormat="1" ht="40.5" x14ac:dyDescent="0.25">
      <c r="A300" s="142"/>
      <c r="B300" s="43" t="s">
        <v>496</v>
      </c>
      <c r="C300" s="57"/>
      <c r="D300" s="47"/>
      <c r="E300" s="46"/>
      <c r="F300" s="46"/>
      <c r="G300" s="47"/>
      <c r="H300" s="45"/>
      <c r="I300" s="49"/>
      <c r="J300" s="50"/>
      <c r="K300" s="49"/>
      <c r="L300" s="45"/>
      <c r="M300" s="47"/>
      <c r="N300" s="45"/>
      <c r="O300" s="65">
        <f>SUM(O299:O299)</f>
        <v>10668996</v>
      </c>
      <c r="P300" s="54"/>
      <c r="Q300" s="140"/>
      <c r="R300" s="47"/>
    </row>
    <row r="301" spans="1:18" s="83" customFormat="1" ht="38.25" x14ac:dyDescent="0.25">
      <c r="A301" s="128">
        <v>143</v>
      </c>
      <c r="B301" s="25" t="s">
        <v>499</v>
      </c>
      <c r="C301" s="26">
        <v>27395</v>
      </c>
      <c r="D301" s="24" t="s">
        <v>64</v>
      </c>
      <c r="E301" s="27">
        <v>3.99</v>
      </c>
      <c r="F301" s="27"/>
      <c r="G301" s="24"/>
      <c r="H301" s="28"/>
      <c r="I301" s="29">
        <v>0.4</v>
      </c>
      <c r="J301" s="130">
        <f>I301*(E301+F301+H301)</f>
        <v>1.5960000000000001</v>
      </c>
      <c r="K301" s="29">
        <v>1</v>
      </c>
      <c r="L301" s="28">
        <f>K301*(E301+F301+H301)</f>
        <v>3.99</v>
      </c>
      <c r="M301" s="24">
        <v>6</v>
      </c>
      <c r="N301" s="28">
        <f>+L301-J301</f>
        <v>2.3940000000000001</v>
      </c>
      <c r="O301" s="64">
        <f>+M301*N301*1490000</f>
        <v>21402360</v>
      </c>
      <c r="P301" s="53">
        <v>2023</v>
      </c>
      <c r="Q301" s="67" t="s">
        <v>483</v>
      </c>
      <c r="R301" s="24" t="s">
        <v>39</v>
      </c>
    </row>
    <row r="302" spans="1:18" s="143" customFormat="1" ht="27" x14ac:dyDescent="0.25">
      <c r="A302" s="142"/>
      <c r="B302" s="43" t="s">
        <v>500</v>
      </c>
      <c r="C302" s="44"/>
      <c r="D302" s="47"/>
      <c r="E302" s="46"/>
      <c r="F302" s="46"/>
      <c r="G302" s="47"/>
      <c r="H302" s="45"/>
      <c r="I302" s="49"/>
      <c r="J302" s="50"/>
      <c r="K302" s="49"/>
      <c r="L302" s="45"/>
      <c r="M302" s="47">
        <f>SUM(M301:M301)</f>
        <v>6</v>
      </c>
      <c r="N302" s="45"/>
      <c r="O302" s="65">
        <f>SUM(O301:O301)</f>
        <v>21402360</v>
      </c>
      <c r="P302" s="54"/>
      <c r="Q302" s="140"/>
      <c r="R302" s="47"/>
    </row>
    <row r="303" spans="1:18" s="139" customFormat="1" ht="38.25" x14ac:dyDescent="0.25">
      <c r="A303" s="141">
        <v>144</v>
      </c>
      <c r="B303" s="17" t="s">
        <v>501</v>
      </c>
      <c r="C303" s="18">
        <v>34013</v>
      </c>
      <c r="D303" s="19" t="s">
        <v>64</v>
      </c>
      <c r="E303" s="20">
        <v>2.34</v>
      </c>
      <c r="F303" s="20"/>
      <c r="G303" s="19"/>
      <c r="H303" s="21"/>
      <c r="I303" s="22">
        <v>0.4</v>
      </c>
      <c r="J303" s="23">
        <f>I303*(E303+F303+H303)</f>
        <v>0.93599999999999994</v>
      </c>
      <c r="K303" s="22">
        <v>1</v>
      </c>
      <c r="L303" s="21">
        <f>K303*(E303+F303+H303)</f>
        <v>2.34</v>
      </c>
      <c r="M303" s="19">
        <v>1</v>
      </c>
      <c r="N303" s="21">
        <f>+L303-J303</f>
        <v>1.4039999999999999</v>
      </c>
      <c r="O303" s="66">
        <f>+M303*N303*1490000</f>
        <v>2091959.9999999998</v>
      </c>
      <c r="P303" s="51">
        <v>2023</v>
      </c>
      <c r="Q303" s="19" t="s">
        <v>483</v>
      </c>
      <c r="R303" s="19" t="s">
        <v>78</v>
      </c>
    </row>
    <row r="304" spans="1:18" s="133" customFormat="1" ht="38.25" x14ac:dyDescent="0.25">
      <c r="A304" s="131"/>
      <c r="B304" s="30" t="s">
        <v>501</v>
      </c>
      <c r="C304" s="31">
        <v>34013</v>
      </c>
      <c r="D304" s="32" t="s">
        <v>64</v>
      </c>
      <c r="E304" s="33">
        <v>2.67</v>
      </c>
      <c r="F304" s="33"/>
      <c r="G304" s="32"/>
      <c r="H304" s="34"/>
      <c r="I304" s="35">
        <v>0.4</v>
      </c>
      <c r="J304" s="42">
        <f>I304*(E304+F304+H304)</f>
        <v>1.0680000000000001</v>
      </c>
      <c r="K304" s="35">
        <v>1</v>
      </c>
      <c r="L304" s="34">
        <f>K304*(E304+F304+H304)</f>
        <v>2.67</v>
      </c>
      <c r="M304" s="32">
        <v>5</v>
      </c>
      <c r="N304" s="34">
        <f>+L304-J304</f>
        <v>1.6019999999999999</v>
      </c>
      <c r="O304" s="63">
        <f>+M304*N304*1490000</f>
        <v>11934900</v>
      </c>
      <c r="P304" s="52">
        <v>2023</v>
      </c>
      <c r="Q304" s="32" t="s">
        <v>483</v>
      </c>
      <c r="R304" s="32" t="s">
        <v>502</v>
      </c>
    </row>
    <row r="305" spans="1:18" s="143" customFormat="1" ht="27" x14ac:dyDescent="0.25">
      <c r="A305" s="142"/>
      <c r="B305" s="43" t="s">
        <v>503</v>
      </c>
      <c r="C305" s="44"/>
      <c r="D305" s="47"/>
      <c r="E305" s="46"/>
      <c r="F305" s="46"/>
      <c r="G305" s="47"/>
      <c r="H305" s="45"/>
      <c r="I305" s="49"/>
      <c r="J305" s="50"/>
      <c r="K305" s="49"/>
      <c r="L305" s="45"/>
      <c r="M305" s="47">
        <f>SUM(M303:M304)</f>
        <v>6</v>
      </c>
      <c r="N305" s="45"/>
      <c r="O305" s="65">
        <f>SUM(O303:O304)</f>
        <v>14026860</v>
      </c>
      <c r="P305" s="54"/>
      <c r="Q305" s="140"/>
      <c r="R305" s="47"/>
    </row>
    <row r="306" spans="1:18" s="83" customFormat="1" ht="38.25" x14ac:dyDescent="0.25">
      <c r="A306" s="128">
        <v>145</v>
      </c>
      <c r="B306" s="25" t="s">
        <v>504</v>
      </c>
      <c r="C306" s="26">
        <v>33302</v>
      </c>
      <c r="D306" s="24" t="s">
        <v>24</v>
      </c>
      <c r="E306" s="27">
        <v>2.72</v>
      </c>
      <c r="F306" s="27"/>
      <c r="G306" s="24"/>
      <c r="H306" s="28"/>
      <c r="I306" s="29">
        <v>0.4</v>
      </c>
      <c r="J306" s="130">
        <f>I306*(E306+F306+H306)</f>
        <v>1.0880000000000001</v>
      </c>
      <c r="K306" s="29">
        <v>1</v>
      </c>
      <c r="L306" s="28">
        <f>K306*(E306+F306+H306)</f>
        <v>2.72</v>
      </c>
      <c r="M306" s="24">
        <v>6</v>
      </c>
      <c r="N306" s="28">
        <f>+L306-J306</f>
        <v>1.6320000000000001</v>
      </c>
      <c r="O306" s="64">
        <f>+M306*N306*1490000</f>
        <v>14590080.000000002</v>
      </c>
      <c r="P306" s="53">
        <v>2023</v>
      </c>
      <c r="Q306" s="67" t="s">
        <v>483</v>
      </c>
      <c r="R306" s="24" t="s">
        <v>39</v>
      </c>
    </row>
    <row r="307" spans="1:18" s="138" customFormat="1" ht="27" x14ac:dyDescent="0.25">
      <c r="A307" s="134"/>
      <c r="B307" s="43" t="s">
        <v>370</v>
      </c>
      <c r="C307" s="44"/>
      <c r="D307" s="47"/>
      <c r="E307" s="46"/>
      <c r="F307" s="46"/>
      <c r="G307" s="47"/>
      <c r="H307" s="45"/>
      <c r="I307" s="49"/>
      <c r="J307" s="50"/>
      <c r="K307" s="41"/>
      <c r="L307" s="40"/>
      <c r="M307" s="47">
        <f>SUM(M306:M306)</f>
        <v>6</v>
      </c>
      <c r="N307" s="40"/>
      <c r="O307" s="135">
        <f>SUM(O306:O306)</f>
        <v>14590080.000000002</v>
      </c>
      <c r="P307" s="136"/>
      <c r="Q307" s="140"/>
      <c r="R307" s="38"/>
    </row>
    <row r="308" spans="1:18" s="83" customFormat="1" ht="38.25" x14ac:dyDescent="0.25">
      <c r="A308" s="128">
        <v>146</v>
      </c>
      <c r="B308" s="25" t="s">
        <v>505</v>
      </c>
      <c r="C308" s="26">
        <v>32179</v>
      </c>
      <c r="D308" s="24" t="s">
        <v>24</v>
      </c>
      <c r="E308" s="27">
        <v>2.72</v>
      </c>
      <c r="F308" s="27"/>
      <c r="G308" s="24"/>
      <c r="H308" s="28"/>
      <c r="I308" s="29">
        <v>0.4</v>
      </c>
      <c r="J308" s="130">
        <f>I308*(E308+F308+H308)</f>
        <v>1.0880000000000001</v>
      </c>
      <c r="K308" s="29">
        <v>1</v>
      </c>
      <c r="L308" s="28">
        <f>K308*(E308+F308+H308)</f>
        <v>2.72</v>
      </c>
      <c r="M308" s="24">
        <v>6</v>
      </c>
      <c r="N308" s="28">
        <f>+L308-J308</f>
        <v>1.6320000000000001</v>
      </c>
      <c r="O308" s="64">
        <f>+M308*N308*1490000</f>
        <v>14590080.000000002</v>
      </c>
      <c r="P308" s="53">
        <v>2023</v>
      </c>
      <c r="Q308" s="67" t="s">
        <v>483</v>
      </c>
      <c r="R308" s="24" t="s">
        <v>39</v>
      </c>
    </row>
    <row r="309" spans="1:18" s="138" customFormat="1" ht="27" x14ac:dyDescent="0.25">
      <c r="A309" s="134"/>
      <c r="B309" s="43" t="s">
        <v>506</v>
      </c>
      <c r="C309" s="44"/>
      <c r="D309" s="47"/>
      <c r="E309" s="46"/>
      <c r="F309" s="46"/>
      <c r="G309" s="47"/>
      <c r="H309" s="45"/>
      <c r="I309" s="49"/>
      <c r="J309" s="50"/>
      <c r="K309" s="41"/>
      <c r="L309" s="40"/>
      <c r="M309" s="47">
        <f>SUM(M308:M308)</f>
        <v>6</v>
      </c>
      <c r="N309" s="40"/>
      <c r="O309" s="135">
        <f>SUM(O308:O308)</f>
        <v>14590080.000000002</v>
      </c>
      <c r="P309" s="136"/>
      <c r="Q309" s="140"/>
      <c r="R309" s="38"/>
    </row>
    <row r="310" spans="1:18" s="83" customFormat="1" ht="38.25" x14ac:dyDescent="0.25">
      <c r="A310" s="128">
        <v>147</v>
      </c>
      <c r="B310" s="25" t="s">
        <v>507</v>
      </c>
      <c r="C310" s="56">
        <v>34199</v>
      </c>
      <c r="D310" s="24" t="s">
        <v>64</v>
      </c>
      <c r="E310" s="27">
        <v>2.67</v>
      </c>
      <c r="F310" s="27">
        <v>0.4</v>
      </c>
      <c r="G310" s="24"/>
      <c r="H310" s="28"/>
      <c r="I310" s="29">
        <v>0.4</v>
      </c>
      <c r="J310" s="130">
        <f>I310*(E310+F310+H310)</f>
        <v>1.228</v>
      </c>
      <c r="K310" s="29">
        <v>1</v>
      </c>
      <c r="L310" s="28">
        <f>K310*(E310+F310+H310)</f>
        <v>3.07</v>
      </c>
      <c r="M310" s="24">
        <v>6</v>
      </c>
      <c r="N310" s="28">
        <f>+L310-J310</f>
        <v>1.8419999999999999</v>
      </c>
      <c r="O310" s="64">
        <f>+M310*N310*1490000</f>
        <v>16467480</v>
      </c>
      <c r="P310" s="53">
        <v>2023</v>
      </c>
      <c r="Q310" s="67" t="s">
        <v>483</v>
      </c>
      <c r="R310" s="24" t="s">
        <v>39</v>
      </c>
    </row>
    <row r="311" spans="1:18" s="138" customFormat="1" ht="27" x14ac:dyDescent="0.25">
      <c r="A311" s="134"/>
      <c r="B311" s="43" t="s">
        <v>508</v>
      </c>
      <c r="C311" s="57"/>
      <c r="D311" s="47"/>
      <c r="E311" s="46"/>
      <c r="F311" s="46"/>
      <c r="G311" s="47"/>
      <c r="H311" s="45"/>
      <c r="I311" s="49"/>
      <c r="J311" s="50"/>
      <c r="K311" s="41"/>
      <c r="L311" s="40"/>
      <c r="M311" s="47">
        <f>SUM(M310:M310)</f>
        <v>6</v>
      </c>
      <c r="N311" s="40"/>
      <c r="O311" s="135">
        <f>SUM(O310:O310)</f>
        <v>16467480</v>
      </c>
      <c r="P311" s="136"/>
      <c r="Q311" s="140"/>
      <c r="R311" s="38"/>
    </row>
    <row r="312" spans="1:18" s="83" customFormat="1" ht="38.25" x14ac:dyDescent="0.25">
      <c r="A312" s="128">
        <v>148</v>
      </c>
      <c r="B312" s="25" t="s">
        <v>203</v>
      </c>
      <c r="C312" s="26">
        <v>31036</v>
      </c>
      <c r="D312" s="53" t="s">
        <v>24</v>
      </c>
      <c r="E312" s="27">
        <v>3.03</v>
      </c>
      <c r="F312" s="27"/>
      <c r="G312" s="24"/>
      <c r="H312" s="28"/>
      <c r="I312" s="29">
        <v>0.4</v>
      </c>
      <c r="J312" s="130">
        <f>I312*(E312+F312+H312)</f>
        <v>1.212</v>
      </c>
      <c r="K312" s="29">
        <v>1</v>
      </c>
      <c r="L312" s="28">
        <f>K312*(E312+F312+H312)</f>
        <v>3.03</v>
      </c>
      <c r="M312" s="24">
        <v>6</v>
      </c>
      <c r="N312" s="28">
        <f>+L312-J312</f>
        <v>1.8179999999999998</v>
      </c>
      <c r="O312" s="64">
        <f>+M312*N312*1490000</f>
        <v>16252920</v>
      </c>
      <c r="P312" s="53">
        <v>2023</v>
      </c>
      <c r="Q312" s="67" t="s">
        <v>483</v>
      </c>
      <c r="R312" s="24" t="s">
        <v>39</v>
      </c>
    </row>
    <row r="313" spans="1:18" s="138" customFormat="1" ht="27" x14ac:dyDescent="0.25">
      <c r="A313" s="134"/>
      <c r="B313" s="43" t="s">
        <v>206</v>
      </c>
      <c r="C313" s="44"/>
      <c r="D313" s="54"/>
      <c r="E313" s="46"/>
      <c r="F313" s="46"/>
      <c r="G313" s="47"/>
      <c r="H313" s="45"/>
      <c r="I313" s="49"/>
      <c r="J313" s="50"/>
      <c r="K313" s="41"/>
      <c r="L313" s="40"/>
      <c r="M313" s="47">
        <f>SUM(M312:M312)</f>
        <v>6</v>
      </c>
      <c r="N313" s="40"/>
      <c r="O313" s="135">
        <f>SUM(O312:O312)</f>
        <v>16252920</v>
      </c>
      <c r="P313" s="136"/>
      <c r="Q313" s="140"/>
      <c r="R313" s="38"/>
    </row>
    <row r="314" spans="1:18" s="83" customFormat="1" ht="25.5" x14ac:dyDescent="0.25">
      <c r="A314" s="128">
        <v>149</v>
      </c>
      <c r="B314" s="25" t="s">
        <v>511</v>
      </c>
      <c r="C314" s="26">
        <v>23565</v>
      </c>
      <c r="D314" s="24" t="s">
        <v>90</v>
      </c>
      <c r="E314" s="27">
        <v>5.76</v>
      </c>
      <c r="F314" s="27">
        <v>0.5</v>
      </c>
      <c r="G314" s="24"/>
      <c r="H314" s="28"/>
      <c r="I314" s="29">
        <v>0.5</v>
      </c>
      <c r="J314" s="130">
        <f>I314*(E314+F314+H314)</f>
        <v>3.13</v>
      </c>
      <c r="K314" s="29">
        <v>1</v>
      </c>
      <c r="L314" s="28">
        <f>K314*(E314+F314+H314)</f>
        <v>6.26</v>
      </c>
      <c r="M314" s="24">
        <v>6</v>
      </c>
      <c r="N314" s="28">
        <f>+L314-J314</f>
        <v>3.13</v>
      </c>
      <c r="O314" s="64">
        <f>+M314*N314*1490000</f>
        <v>27982200</v>
      </c>
      <c r="P314" s="53">
        <v>2023</v>
      </c>
      <c r="Q314" s="67" t="s">
        <v>510</v>
      </c>
      <c r="R314" s="24" t="s">
        <v>39</v>
      </c>
    </row>
    <row r="315" spans="1:18" s="138" customFormat="1" ht="27" x14ac:dyDescent="0.25">
      <c r="A315" s="134"/>
      <c r="B315" s="43" t="s">
        <v>512</v>
      </c>
      <c r="C315" s="44"/>
      <c r="D315" s="47"/>
      <c r="E315" s="46"/>
      <c r="F315" s="46"/>
      <c r="G315" s="47"/>
      <c r="H315" s="45"/>
      <c r="I315" s="49"/>
      <c r="J315" s="50"/>
      <c r="K315" s="41"/>
      <c r="L315" s="40"/>
      <c r="M315" s="47">
        <f>SUM(M314:M314)</f>
        <v>6</v>
      </c>
      <c r="N315" s="40"/>
      <c r="O315" s="135">
        <f>SUM(O314:O314)</f>
        <v>27982200</v>
      </c>
      <c r="P315" s="136"/>
      <c r="Q315" s="140"/>
      <c r="R315" s="38"/>
    </row>
    <row r="316" spans="1:18" s="83" customFormat="1" ht="25.5" x14ac:dyDescent="0.25">
      <c r="A316" s="128">
        <v>150</v>
      </c>
      <c r="B316" s="25" t="s">
        <v>513</v>
      </c>
      <c r="C316" s="26">
        <v>32801</v>
      </c>
      <c r="D316" s="24" t="s">
        <v>64</v>
      </c>
      <c r="E316" s="27">
        <v>3</v>
      </c>
      <c r="F316" s="27"/>
      <c r="G316" s="24"/>
      <c r="H316" s="28"/>
      <c r="I316" s="29">
        <v>0.5</v>
      </c>
      <c r="J316" s="130">
        <f>I316*(E316+F316+H316)</f>
        <v>1.5</v>
      </c>
      <c r="K316" s="29">
        <v>1</v>
      </c>
      <c r="L316" s="28">
        <f>K316*(E316+F316+H316)</f>
        <v>3</v>
      </c>
      <c r="M316" s="24">
        <v>6</v>
      </c>
      <c r="N316" s="28">
        <f>+L316-J316</f>
        <v>1.5</v>
      </c>
      <c r="O316" s="64">
        <f>+M316*N316*1490000</f>
        <v>13410000</v>
      </c>
      <c r="P316" s="53">
        <v>2023</v>
      </c>
      <c r="Q316" s="67" t="s">
        <v>510</v>
      </c>
      <c r="R316" s="24" t="s">
        <v>39</v>
      </c>
    </row>
    <row r="317" spans="1:18" s="138" customFormat="1" ht="27" x14ac:dyDescent="0.25">
      <c r="A317" s="134"/>
      <c r="B317" s="43" t="s">
        <v>515</v>
      </c>
      <c r="C317" s="44"/>
      <c r="D317" s="47"/>
      <c r="E317" s="46"/>
      <c r="F317" s="46"/>
      <c r="G317" s="47"/>
      <c r="H317" s="45"/>
      <c r="I317" s="49"/>
      <c r="J317" s="50"/>
      <c r="K317" s="41"/>
      <c r="L317" s="40"/>
      <c r="M317" s="47">
        <f>SUM(M316:M316)</f>
        <v>6</v>
      </c>
      <c r="N317" s="40"/>
      <c r="O317" s="135">
        <f>SUM(O316:O316)</f>
        <v>13410000</v>
      </c>
      <c r="P317" s="136"/>
      <c r="Q317" s="140"/>
      <c r="R317" s="38"/>
    </row>
    <row r="318" spans="1:18" s="133" customFormat="1" ht="25.5" x14ac:dyDescent="0.25">
      <c r="A318" s="131">
        <v>151</v>
      </c>
      <c r="B318" s="30" t="s">
        <v>516</v>
      </c>
      <c r="C318" s="31">
        <v>34724</v>
      </c>
      <c r="D318" s="34" t="s">
        <v>102</v>
      </c>
      <c r="E318" s="33">
        <v>2.67</v>
      </c>
      <c r="F318" s="33"/>
      <c r="G318" s="32"/>
      <c r="H318" s="34"/>
      <c r="I318" s="35">
        <v>0.5</v>
      </c>
      <c r="J318" s="42">
        <f>I318*(E318+F318+H318)</f>
        <v>1.335</v>
      </c>
      <c r="K318" s="35">
        <v>1</v>
      </c>
      <c r="L318" s="34">
        <f>K318*(E318+F318+H318)</f>
        <v>2.67</v>
      </c>
      <c r="M318" s="32">
        <v>0</v>
      </c>
      <c r="N318" s="34">
        <f>+L318-J318</f>
        <v>1.335</v>
      </c>
      <c r="O318" s="63">
        <f>+M318*N318*1800000</f>
        <v>0</v>
      </c>
      <c r="P318" s="52">
        <v>2023</v>
      </c>
      <c r="Q318" s="132" t="s">
        <v>510</v>
      </c>
      <c r="R318" s="32" t="s">
        <v>517</v>
      </c>
    </row>
    <row r="319" spans="1:18" s="138" customFormat="1" ht="27" x14ac:dyDescent="0.25">
      <c r="A319" s="134"/>
      <c r="B319" s="43" t="s">
        <v>518</v>
      </c>
      <c r="C319" s="44"/>
      <c r="D319" s="45"/>
      <c r="E319" s="46"/>
      <c r="F319" s="46"/>
      <c r="G319" s="47"/>
      <c r="H319" s="45"/>
      <c r="I319" s="49"/>
      <c r="J319" s="50"/>
      <c r="K319" s="41"/>
      <c r="L319" s="40"/>
      <c r="M319" s="47">
        <f>SUM(M318:M318)</f>
        <v>0</v>
      </c>
      <c r="N319" s="40"/>
      <c r="O319" s="135">
        <f>SUM(O318:O318)</f>
        <v>0</v>
      </c>
      <c r="P319" s="136"/>
      <c r="Q319" s="140"/>
      <c r="R319" s="38"/>
    </row>
    <row r="320" spans="1:18" s="133" customFormat="1" ht="25.5" x14ac:dyDescent="0.25">
      <c r="A320" s="131">
        <v>152</v>
      </c>
      <c r="B320" s="30" t="s">
        <v>519</v>
      </c>
      <c r="C320" s="31">
        <v>34564</v>
      </c>
      <c r="D320" s="34" t="s">
        <v>102</v>
      </c>
      <c r="E320" s="33">
        <v>2.34</v>
      </c>
      <c r="F320" s="33"/>
      <c r="G320" s="32"/>
      <c r="H320" s="34"/>
      <c r="I320" s="35">
        <v>0.5</v>
      </c>
      <c r="J320" s="42">
        <f>I320*(E320+F320+H320)</f>
        <v>1.17</v>
      </c>
      <c r="K320" s="35">
        <v>1</v>
      </c>
      <c r="L320" s="34">
        <f>K320*(E320+F320+H320)</f>
        <v>2.34</v>
      </c>
      <c r="M320" s="32">
        <v>6</v>
      </c>
      <c r="N320" s="34">
        <f>+L320-J320</f>
        <v>1.17</v>
      </c>
      <c r="O320" s="63">
        <f>+M320*N320*1490000</f>
        <v>10459800</v>
      </c>
      <c r="P320" s="52">
        <v>2023</v>
      </c>
      <c r="Q320" s="132" t="s">
        <v>510</v>
      </c>
      <c r="R320" s="32" t="s">
        <v>39</v>
      </c>
    </row>
    <row r="321" spans="1:18" s="138" customFormat="1" ht="27" x14ac:dyDescent="0.25">
      <c r="A321" s="134"/>
      <c r="B321" s="43" t="s">
        <v>520</v>
      </c>
      <c r="C321" s="44"/>
      <c r="D321" s="45"/>
      <c r="E321" s="46"/>
      <c r="F321" s="46"/>
      <c r="G321" s="47"/>
      <c r="H321" s="45"/>
      <c r="I321" s="49"/>
      <c r="J321" s="50"/>
      <c r="K321" s="41"/>
      <c r="L321" s="40"/>
      <c r="M321" s="47">
        <f>SUM(M320:M320)</f>
        <v>6</v>
      </c>
      <c r="N321" s="40"/>
      <c r="O321" s="135">
        <f>SUM(O320:O320)</f>
        <v>10459800</v>
      </c>
      <c r="P321" s="136"/>
      <c r="Q321" s="140"/>
      <c r="R321" s="38"/>
    </row>
    <row r="322" spans="1:18" s="83" customFormat="1" ht="25.5" x14ac:dyDescent="0.25">
      <c r="A322" s="128">
        <v>153</v>
      </c>
      <c r="B322" s="25" t="s">
        <v>521</v>
      </c>
      <c r="C322" s="26">
        <v>31916</v>
      </c>
      <c r="D322" s="24" t="s">
        <v>24</v>
      </c>
      <c r="E322" s="27">
        <v>2.72</v>
      </c>
      <c r="F322" s="27"/>
      <c r="G322" s="24"/>
      <c r="H322" s="28"/>
      <c r="I322" s="29">
        <v>0.5</v>
      </c>
      <c r="J322" s="130">
        <f>I322*(E322+F322+H322)</f>
        <v>1.36</v>
      </c>
      <c r="K322" s="29">
        <v>1</v>
      </c>
      <c r="L322" s="28">
        <f>K322*(E322+F322+H322)</f>
        <v>2.72</v>
      </c>
      <c r="M322" s="24">
        <v>6</v>
      </c>
      <c r="N322" s="28">
        <f>+L322-J322</f>
        <v>1.36</v>
      </c>
      <c r="O322" s="64">
        <f>+M322*N322*1490000</f>
        <v>12158400</v>
      </c>
      <c r="P322" s="53">
        <v>2023</v>
      </c>
      <c r="Q322" s="67" t="s">
        <v>510</v>
      </c>
      <c r="R322" s="24" t="s">
        <v>39</v>
      </c>
    </row>
    <row r="323" spans="1:18" s="138" customFormat="1" ht="27" x14ac:dyDescent="0.25">
      <c r="A323" s="134"/>
      <c r="B323" s="43" t="s">
        <v>522</v>
      </c>
      <c r="C323" s="44"/>
      <c r="D323" s="47"/>
      <c r="E323" s="46"/>
      <c r="F323" s="46"/>
      <c r="G323" s="47"/>
      <c r="H323" s="45"/>
      <c r="I323" s="49"/>
      <c r="J323" s="50"/>
      <c r="K323" s="41"/>
      <c r="L323" s="40"/>
      <c r="M323" s="47">
        <f>SUM(M322:M322)</f>
        <v>6</v>
      </c>
      <c r="N323" s="40"/>
      <c r="O323" s="135">
        <f>SUM(O322:O322)</f>
        <v>12158400</v>
      </c>
      <c r="P323" s="136"/>
      <c r="Q323" s="140"/>
      <c r="R323" s="38"/>
    </row>
    <row r="324" spans="1:18" s="133" customFormat="1" ht="25.5" x14ac:dyDescent="0.25">
      <c r="A324" s="131">
        <v>154</v>
      </c>
      <c r="B324" s="30" t="s">
        <v>523</v>
      </c>
      <c r="C324" s="31">
        <v>31727</v>
      </c>
      <c r="D324" s="52" t="s">
        <v>24</v>
      </c>
      <c r="E324" s="33">
        <v>3.34</v>
      </c>
      <c r="F324" s="33"/>
      <c r="G324" s="32"/>
      <c r="H324" s="34"/>
      <c r="I324" s="35">
        <v>0.5</v>
      </c>
      <c r="J324" s="42">
        <f>I324*(E324+F324+H324)</f>
        <v>1.67</v>
      </c>
      <c r="K324" s="35">
        <v>1</v>
      </c>
      <c r="L324" s="34">
        <f>K324*(E324+F324+H324)</f>
        <v>3.34</v>
      </c>
      <c r="M324" s="32">
        <v>4</v>
      </c>
      <c r="N324" s="34">
        <f>+L324-J324</f>
        <v>1.67</v>
      </c>
      <c r="O324" s="63">
        <f>+M324*N324*1490000</f>
        <v>9953200</v>
      </c>
      <c r="P324" s="52">
        <v>2023</v>
      </c>
      <c r="Q324" s="132" t="s">
        <v>510</v>
      </c>
      <c r="R324" s="32" t="s">
        <v>525</v>
      </c>
    </row>
    <row r="325" spans="1:18" s="138" customFormat="1" ht="27" x14ac:dyDescent="0.25">
      <c r="A325" s="134"/>
      <c r="B325" s="43" t="s">
        <v>527</v>
      </c>
      <c r="C325" s="44"/>
      <c r="D325" s="54"/>
      <c r="E325" s="46"/>
      <c r="F325" s="46"/>
      <c r="G325" s="47"/>
      <c r="H325" s="45"/>
      <c r="I325" s="49"/>
      <c r="J325" s="50"/>
      <c r="K325" s="41"/>
      <c r="L325" s="40"/>
      <c r="M325" s="47">
        <f>SUM(M324:M324)</f>
        <v>4</v>
      </c>
      <c r="N325" s="40"/>
      <c r="O325" s="135">
        <f>SUM(O324:O324)</f>
        <v>9953200</v>
      </c>
      <c r="P325" s="136"/>
      <c r="Q325" s="140"/>
      <c r="R325" s="38"/>
    </row>
    <row r="326" spans="1:18" s="133" customFormat="1" ht="25.5" x14ac:dyDescent="0.25">
      <c r="A326" s="131">
        <v>155</v>
      </c>
      <c r="B326" s="25" t="s">
        <v>528</v>
      </c>
      <c r="C326" s="26">
        <v>31281</v>
      </c>
      <c r="D326" s="53" t="s">
        <v>24</v>
      </c>
      <c r="E326" s="27">
        <v>3.34</v>
      </c>
      <c r="F326" s="27"/>
      <c r="G326" s="24"/>
      <c r="H326" s="28"/>
      <c r="I326" s="29">
        <v>0.5</v>
      </c>
      <c r="J326" s="130">
        <f>I326*(E326+F326+H326)</f>
        <v>1.67</v>
      </c>
      <c r="K326" s="29">
        <v>1</v>
      </c>
      <c r="L326" s="28">
        <f>K326*(E326+F326+H326)</f>
        <v>3.34</v>
      </c>
      <c r="M326" s="24">
        <v>6</v>
      </c>
      <c r="N326" s="28">
        <f>+L326-J326</f>
        <v>1.67</v>
      </c>
      <c r="O326" s="64">
        <f>+M326*N326*1490000</f>
        <v>14929800</v>
      </c>
      <c r="P326" s="53">
        <v>2023</v>
      </c>
      <c r="Q326" s="67" t="s">
        <v>510</v>
      </c>
      <c r="R326" s="32" t="s">
        <v>39</v>
      </c>
    </row>
    <row r="327" spans="1:18" s="138" customFormat="1" ht="27" x14ac:dyDescent="0.25">
      <c r="A327" s="134"/>
      <c r="B327" s="43" t="s">
        <v>529</v>
      </c>
      <c r="C327" s="44"/>
      <c r="D327" s="54"/>
      <c r="E327" s="46"/>
      <c r="F327" s="46"/>
      <c r="G327" s="47"/>
      <c r="H327" s="45"/>
      <c r="I327" s="49"/>
      <c r="J327" s="50"/>
      <c r="K327" s="41"/>
      <c r="L327" s="40"/>
      <c r="M327" s="47">
        <f>SUM(M326:M326)</f>
        <v>6</v>
      </c>
      <c r="N327" s="40"/>
      <c r="O327" s="135">
        <f>SUM(O326:O326)</f>
        <v>14929800</v>
      </c>
      <c r="P327" s="136"/>
      <c r="Q327" s="140"/>
      <c r="R327" s="38"/>
    </row>
    <row r="328" spans="1:18" s="133" customFormat="1" ht="25.5" x14ac:dyDescent="0.25">
      <c r="A328" s="131">
        <v>156</v>
      </c>
      <c r="B328" s="25" t="s">
        <v>530</v>
      </c>
      <c r="C328" s="26">
        <v>32300</v>
      </c>
      <c r="D328" s="24" t="s">
        <v>24</v>
      </c>
      <c r="E328" s="27">
        <v>3.03</v>
      </c>
      <c r="F328" s="27"/>
      <c r="G328" s="24"/>
      <c r="H328" s="28"/>
      <c r="I328" s="29">
        <v>0.5</v>
      </c>
      <c r="J328" s="130">
        <f>I328*(E328+F328+H328)</f>
        <v>1.5149999999999999</v>
      </c>
      <c r="K328" s="29">
        <v>1</v>
      </c>
      <c r="L328" s="28">
        <f>K328*(E328+F328+H328)</f>
        <v>3.03</v>
      </c>
      <c r="M328" s="24">
        <v>6</v>
      </c>
      <c r="N328" s="28">
        <f>+L328-J328</f>
        <v>1.5149999999999999</v>
      </c>
      <c r="O328" s="64">
        <f>+M328*N328*1490000</f>
        <v>13544100</v>
      </c>
      <c r="P328" s="53">
        <v>2023</v>
      </c>
      <c r="Q328" s="67" t="s">
        <v>510</v>
      </c>
      <c r="R328" s="32" t="s">
        <v>39</v>
      </c>
    </row>
    <row r="329" spans="1:18" s="138" customFormat="1" ht="27" x14ac:dyDescent="0.25">
      <c r="A329" s="134"/>
      <c r="B329" s="43" t="s">
        <v>531</v>
      </c>
      <c r="C329" s="44"/>
      <c r="D329" s="47"/>
      <c r="E329" s="46"/>
      <c r="F329" s="46"/>
      <c r="G329" s="47"/>
      <c r="H329" s="45"/>
      <c r="I329" s="49"/>
      <c r="J329" s="50"/>
      <c r="K329" s="41"/>
      <c r="L329" s="40"/>
      <c r="M329" s="47">
        <f>SUM(M328:M328)</f>
        <v>6</v>
      </c>
      <c r="N329" s="40"/>
      <c r="O329" s="135">
        <f>SUM(O328:O328)</f>
        <v>13544100</v>
      </c>
      <c r="P329" s="136"/>
      <c r="Q329" s="140"/>
      <c r="R329" s="38"/>
    </row>
    <row r="330" spans="1:18" s="83" customFormat="1" ht="25.5" x14ac:dyDescent="0.25">
      <c r="A330" s="128">
        <v>157</v>
      </c>
      <c r="B330" s="17" t="s">
        <v>532</v>
      </c>
      <c r="C330" s="18">
        <v>27422</v>
      </c>
      <c r="D330" s="19" t="s">
        <v>64</v>
      </c>
      <c r="E330" s="20">
        <v>3.99</v>
      </c>
      <c r="F330" s="20">
        <v>0.4</v>
      </c>
      <c r="G330" s="19"/>
      <c r="H330" s="21"/>
      <c r="I330" s="22">
        <v>0.5</v>
      </c>
      <c r="J330" s="23">
        <f t="shared" ref="J330:J403" si="10">I330*(E330+F330+H330)</f>
        <v>2.1950000000000003</v>
      </c>
      <c r="K330" s="29">
        <v>1</v>
      </c>
      <c r="L330" s="28">
        <f t="shared" ref="L330:L403" si="11">K330*(E330+F330+H330)</f>
        <v>4.3900000000000006</v>
      </c>
      <c r="M330" s="19">
        <v>6</v>
      </c>
      <c r="N330" s="28">
        <f t="shared" ref="N330:N417" si="12">+L330-J330</f>
        <v>2.1950000000000003</v>
      </c>
      <c r="O330" s="64">
        <f>+N330*M330*1490000</f>
        <v>19623300.000000004</v>
      </c>
      <c r="P330" s="53">
        <v>2023</v>
      </c>
      <c r="Q330" s="129" t="s">
        <v>510</v>
      </c>
      <c r="R330" s="24" t="s">
        <v>39</v>
      </c>
    </row>
    <row r="331" spans="1:18" s="138" customFormat="1" ht="40.5" x14ac:dyDescent="0.25">
      <c r="A331" s="134"/>
      <c r="B331" s="43" t="s">
        <v>533</v>
      </c>
      <c r="C331" s="44"/>
      <c r="D331" s="47"/>
      <c r="E331" s="46"/>
      <c r="F331" s="46"/>
      <c r="G331" s="47"/>
      <c r="H331" s="45"/>
      <c r="I331" s="49"/>
      <c r="J331" s="50"/>
      <c r="K331" s="41"/>
      <c r="L331" s="40"/>
      <c r="M331" s="47">
        <f>SUM(M330:M330)</f>
        <v>6</v>
      </c>
      <c r="N331" s="40"/>
      <c r="O331" s="135">
        <f>SUM(O330:O330)</f>
        <v>19623300.000000004</v>
      </c>
      <c r="P331" s="136"/>
      <c r="Q331" s="140"/>
      <c r="R331" s="38"/>
    </row>
    <row r="332" spans="1:18" s="83" customFormat="1" ht="25.5" x14ac:dyDescent="0.25">
      <c r="A332" s="128">
        <v>158</v>
      </c>
      <c r="B332" s="17" t="s">
        <v>534</v>
      </c>
      <c r="C332" s="18">
        <v>27145</v>
      </c>
      <c r="D332" s="21" t="s">
        <v>102</v>
      </c>
      <c r="E332" s="20">
        <v>3.66</v>
      </c>
      <c r="F332" s="20"/>
      <c r="G332" s="19"/>
      <c r="H332" s="21"/>
      <c r="I332" s="22">
        <v>0.4</v>
      </c>
      <c r="J332" s="23">
        <f t="shared" si="10"/>
        <v>1.4640000000000002</v>
      </c>
      <c r="K332" s="29">
        <v>1</v>
      </c>
      <c r="L332" s="28">
        <f t="shared" si="11"/>
        <v>3.66</v>
      </c>
      <c r="M332" s="19">
        <v>6</v>
      </c>
      <c r="N332" s="28">
        <f t="shared" si="12"/>
        <v>2.1959999999999997</v>
      </c>
      <c r="O332" s="64">
        <f>+N332*M332*1490000</f>
        <v>19632239.999999996</v>
      </c>
      <c r="P332" s="53">
        <v>2023</v>
      </c>
      <c r="Q332" s="129" t="s">
        <v>535</v>
      </c>
      <c r="R332" s="24" t="s">
        <v>39</v>
      </c>
    </row>
    <row r="333" spans="1:18" s="138" customFormat="1" ht="27" x14ac:dyDescent="0.25">
      <c r="A333" s="134"/>
      <c r="B333" s="43" t="s">
        <v>537</v>
      </c>
      <c r="C333" s="44"/>
      <c r="D333" s="45"/>
      <c r="E333" s="46"/>
      <c r="F333" s="46"/>
      <c r="G333" s="47"/>
      <c r="H333" s="45"/>
      <c r="I333" s="49"/>
      <c r="J333" s="50"/>
      <c r="K333" s="41"/>
      <c r="L333" s="40"/>
      <c r="M333" s="47">
        <f>SUM(M332:M332)</f>
        <v>6</v>
      </c>
      <c r="N333" s="40"/>
      <c r="O333" s="135">
        <f>SUM(O332:O332)</f>
        <v>19632239.999999996</v>
      </c>
      <c r="P333" s="136"/>
      <c r="Q333" s="140"/>
      <c r="R333" s="38"/>
    </row>
    <row r="334" spans="1:18" s="133" customFormat="1" ht="25.5" x14ac:dyDescent="0.25">
      <c r="A334" s="131">
        <v>159</v>
      </c>
      <c r="B334" s="30" t="s">
        <v>538</v>
      </c>
      <c r="C334" s="31">
        <v>30112</v>
      </c>
      <c r="D334" s="34" t="s">
        <v>90</v>
      </c>
      <c r="E334" s="33">
        <v>4.4000000000000004</v>
      </c>
      <c r="F334" s="33">
        <v>0.5</v>
      </c>
      <c r="G334" s="32"/>
      <c r="H334" s="34"/>
      <c r="I334" s="35">
        <v>0.4</v>
      </c>
      <c r="J334" s="42">
        <f t="shared" si="10"/>
        <v>1.9600000000000002</v>
      </c>
      <c r="K334" s="35">
        <v>1</v>
      </c>
      <c r="L334" s="34">
        <f t="shared" si="11"/>
        <v>4.9000000000000004</v>
      </c>
      <c r="M334" s="32">
        <v>5</v>
      </c>
      <c r="N334" s="34">
        <f t="shared" si="12"/>
        <v>2.9400000000000004</v>
      </c>
      <c r="O334" s="63">
        <f>+N334*M334*1490000</f>
        <v>21903000.000000004</v>
      </c>
      <c r="P334" s="52">
        <v>2023</v>
      </c>
      <c r="Q334" s="132" t="s">
        <v>535</v>
      </c>
      <c r="R334" s="32" t="s">
        <v>764</v>
      </c>
    </row>
    <row r="335" spans="1:18" s="133" customFormat="1" ht="25.5" x14ac:dyDescent="0.25">
      <c r="A335" s="131"/>
      <c r="B335" s="30" t="s">
        <v>538</v>
      </c>
      <c r="C335" s="31">
        <v>30113</v>
      </c>
      <c r="D335" s="34" t="s">
        <v>102</v>
      </c>
      <c r="E335" s="33">
        <v>4.4000000000000004</v>
      </c>
      <c r="F335" s="33">
        <v>0.5</v>
      </c>
      <c r="G335" s="32"/>
      <c r="H335" s="34"/>
      <c r="I335" s="35">
        <v>0.7</v>
      </c>
      <c r="J335" s="42">
        <f t="shared" si="10"/>
        <v>3.43</v>
      </c>
      <c r="K335" s="35">
        <v>1</v>
      </c>
      <c r="L335" s="34">
        <f t="shared" si="11"/>
        <v>4.9000000000000004</v>
      </c>
      <c r="M335" s="32">
        <v>1</v>
      </c>
      <c r="N335" s="34">
        <f t="shared" si="12"/>
        <v>1.4700000000000002</v>
      </c>
      <c r="O335" s="63">
        <f>+N335*M335*1490000</f>
        <v>2190300.0000000005</v>
      </c>
      <c r="P335" s="52">
        <v>2023</v>
      </c>
      <c r="Q335" s="132" t="s">
        <v>535</v>
      </c>
      <c r="R335" s="32" t="s">
        <v>769</v>
      </c>
    </row>
    <row r="336" spans="1:18" s="147" customFormat="1" ht="27" x14ac:dyDescent="0.25">
      <c r="A336" s="144"/>
      <c r="B336" s="72" t="s">
        <v>539</v>
      </c>
      <c r="C336" s="73"/>
      <c r="D336" s="48"/>
      <c r="E336" s="74"/>
      <c r="F336" s="74"/>
      <c r="G336" s="75"/>
      <c r="H336" s="48"/>
      <c r="I336" s="76"/>
      <c r="J336" s="77"/>
      <c r="K336" s="76"/>
      <c r="L336" s="48"/>
      <c r="M336" s="75">
        <f>SUM(M334:M335)</f>
        <v>6</v>
      </c>
      <c r="N336" s="48"/>
      <c r="O336" s="145">
        <f>SUM(O334:O335)</f>
        <v>24093300.000000004</v>
      </c>
      <c r="P336" s="78"/>
      <c r="Q336" s="146"/>
      <c r="R336" s="75"/>
    </row>
    <row r="337" spans="1:18" s="133" customFormat="1" ht="25.5" x14ac:dyDescent="0.25">
      <c r="A337" s="131">
        <v>160</v>
      </c>
      <c r="B337" s="30" t="s">
        <v>540</v>
      </c>
      <c r="C337" s="31">
        <v>34748</v>
      </c>
      <c r="D337" s="34" t="s">
        <v>102</v>
      </c>
      <c r="E337" s="33">
        <v>2.34</v>
      </c>
      <c r="F337" s="33"/>
      <c r="G337" s="32"/>
      <c r="H337" s="34"/>
      <c r="I337" s="35">
        <v>0.4</v>
      </c>
      <c r="J337" s="42">
        <f t="shared" si="10"/>
        <v>0.93599999999999994</v>
      </c>
      <c r="K337" s="35">
        <v>1</v>
      </c>
      <c r="L337" s="34">
        <f t="shared" si="11"/>
        <v>2.34</v>
      </c>
      <c r="M337" s="32">
        <v>3</v>
      </c>
      <c r="N337" s="34">
        <f t="shared" si="12"/>
        <v>1.4039999999999999</v>
      </c>
      <c r="O337" s="63">
        <f>+N337*M337*1490000</f>
        <v>6275880</v>
      </c>
      <c r="P337" s="52">
        <v>2023</v>
      </c>
      <c r="Q337" s="132" t="s">
        <v>535</v>
      </c>
      <c r="R337" s="32" t="s">
        <v>542</v>
      </c>
    </row>
    <row r="338" spans="1:18" s="138" customFormat="1" ht="27" x14ac:dyDescent="0.25">
      <c r="A338" s="134"/>
      <c r="B338" s="43" t="s">
        <v>543</v>
      </c>
      <c r="C338" s="44"/>
      <c r="D338" s="45"/>
      <c r="E338" s="46"/>
      <c r="F338" s="46"/>
      <c r="G338" s="47"/>
      <c r="H338" s="45"/>
      <c r="I338" s="49"/>
      <c r="J338" s="50"/>
      <c r="K338" s="41"/>
      <c r="L338" s="40"/>
      <c r="M338" s="47">
        <f>SUM(M337:M337)</f>
        <v>3</v>
      </c>
      <c r="N338" s="40"/>
      <c r="O338" s="135">
        <f>SUM(O337:O337)</f>
        <v>6275880</v>
      </c>
      <c r="P338" s="136"/>
      <c r="Q338" s="140"/>
      <c r="R338" s="38"/>
    </row>
    <row r="339" spans="1:18" s="133" customFormat="1" ht="25.5" x14ac:dyDescent="0.25">
      <c r="A339" s="131">
        <v>161</v>
      </c>
      <c r="B339" s="30" t="s">
        <v>544</v>
      </c>
      <c r="C339" s="31">
        <v>31394</v>
      </c>
      <c r="D339" s="34" t="s">
        <v>545</v>
      </c>
      <c r="E339" s="33">
        <v>3.66</v>
      </c>
      <c r="F339" s="33">
        <v>0.4</v>
      </c>
      <c r="G339" s="32"/>
      <c r="H339" s="34"/>
      <c r="I339" s="35">
        <v>0.4</v>
      </c>
      <c r="J339" s="42">
        <f t="shared" si="10"/>
        <v>1.6240000000000003</v>
      </c>
      <c r="K339" s="35">
        <v>1</v>
      </c>
      <c r="L339" s="34">
        <f t="shared" si="11"/>
        <v>4.0600000000000005</v>
      </c>
      <c r="M339" s="32">
        <v>6</v>
      </c>
      <c r="N339" s="34">
        <f t="shared" si="12"/>
        <v>2.4359999999999999</v>
      </c>
      <c r="O339" s="63">
        <f>+N339*M339*1490000</f>
        <v>21777840</v>
      </c>
      <c r="P339" s="52">
        <v>2023</v>
      </c>
      <c r="Q339" s="132" t="s">
        <v>535</v>
      </c>
      <c r="R339" s="32" t="s">
        <v>39</v>
      </c>
    </row>
    <row r="340" spans="1:18" s="138" customFormat="1" ht="13.5" x14ac:dyDescent="0.25">
      <c r="A340" s="134"/>
      <c r="B340" s="43"/>
      <c r="C340" s="44"/>
      <c r="D340" s="45"/>
      <c r="E340" s="46"/>
      <c r="F340" s="46"/>
      <c r="G340" s="47"/>
      <c r="H340" s="45"/>
      <c r="I340" s="49"/>
      <c r="J340" s="50"/>
      <c r="K340" s="41"/>
      <c r="L340" s="40"/>
      <c r="M340" s="47">
        <f>SUM(M339:M339)</f>
        <v>6</v>
      </c>
      <c r="N340" s="40"/>
      <c r="O340" s="135">
        <f>SUM(O339:O339)</f>
        <v>21777840</v>
      </c>
      <c r="P340" s="136"/>
      <c r="Q340" s="140"/>
      <c r="R340" s="38"/>
    </row>
    <row r="341" spans="1:18" s="133" customFormat="1" ht="25.5" x14ac:dyDescent="0.25">
      <c r="A341" s="131">
        <v>162</v>
      </c>
      <c r="B341" s="30" t="s">
        <v>546</v>
      </c>
      <c r="C341" s="55">
        <v>35789</v>
      </c>
      <c r="D341" s="32" t="s">
        <v>545</v>
      </c>
      <c r="E341" s="33">
        <f>2.34*85%</f>
        <v>1.9889999999999999</v>
      </c>
      <c r="F341" s="33"/>
      <c r="G341" s="32"/>
      <c r="H341" s="34"/>
      <c r="I341" s="35">
        <v>0.4</v>
      </c>
      <c r="J341" s="42">
        <f t="shared" si="10"/>
        <v>0.79559999999999997</v>
      </c>
      <c r="K341" s="35">
        <v>1</v>
      </c>
      <c r="L341" s="34">
        <f t="shared" si="11"/>
        <v>1.9889999999999999</v>
      </c>
      <c r="M341" s="32">
        <v>6</v>
      </c>
      <c r="N341" s="34">
        <f t="shared" si="12"/>
        <v>1.1934</v>
      </c>
      <c r="O341" s="63">
        <f>+N341*M341*1490000</f>
        <v>10668996</v>
      </c>
      <c r="P341" s="52">
        <v>2023</v>
      </c>
      <c r="Q341" s="132" t="s">
        <v>535</v>
      </c>
      <c r="R341" s="32" t="s">
        <v>39</v>
      </c>
    </row>
    <row r="342" spans="1:18" s="143" customFormat="1" ht="27" x14ac:dyDescent="0.25">
      <c r="A342" s="142"/>
      <c r="B342" s="43" t="s">
        <v>549</v>
      </c>
      <c r="C342" s="57"/>
      <c r="D342" s="47"/>
      <c r="E342" s="46"/>
      <c r="F342" s="46"/>
      <c r="G342" s="47"/>
      <c r="H342" s="45"/>
      <c r="I342" s="49"/>
      <c r="J342" s="50"/>
      <c r="K342" s="49"/>
      <c r="L342" s="45"/>
      <c r="M342" s="47">
        <f>SUM(M341:M341)</f>
        <v>6</v>
      </c>
      <c r="N342" s="45"/>
      <c r="O342" s="65">
        <f>SUM(O341:O341)</f>
        <v>10668996</v>
      </c>
      <c r="P342" s="54"/>
      <c r="Q342" s="140"/>
      <c r="R342" s="47"/>
    </row>
    <row r="343" spans="1:18" s="133" customFormat="1" ht="25.5" x14ac:dyDescent="0.25">
      <c r="A343" s="131">
        <v>163</v>
      </c>
      <c r="B343" s="30" t="s">
        <v>550</v>
      </c>
      <c r="C343" s="31">
        <v>31394</v>
      </c>
      <c r="D343" s="34" t="s">
        <v>344</v>
      </c>
      <c r="E343" s="33">
        <v>3.34</v>
      </c>
      <c r="F343" s="33"/>
      <c r="G343" s="32"/>
      <c r="H343" s="34"/>
      <c r="I343" s="35">
        <v>0.4</v>
      </c>
      <c r="J343" s="42">
        <f t="shared" si="10"/>
        <v>1.3360000000000001</v>
      </c>
      <c r="K343" s="35">
        <v>1</v>
      </c>
      <c r="L343" s="34">
        <f t="shared" si="11"/>
        <v>3.34</v>
      </c>
      <c r="M343" s="32">
        <v>6</v>
      </c>
      <c r="N343" s="34">
        <f t="shared" si="12"/>
        <v>2.0039999999999996</v>
      </c>
      <c r="O343" s="63">
        <f t="shared" ref="O343:O417" si="13">+N343*M343*1490000</f>
        <v>17915759.999999996</v>
      </c>
      <c r="P343" s="52">
        <v>2023</v>
      </c>
      <c r="Q343" s="132" t="s">
        <v>535</v>
      </c>
      <c r="R343" s="32" t="s">
        <v>39</v>
      </c>
    </row>
    <row r="344" spans="1:18" s="138" customFormat="1" ht="27" x14ac:dyDescent="0.25">
      <c r="A344" s="134"/>
      <c r="B344" s="43" t="s">
        <v>551</v>
      </c>
      <c r="C344" s="44"/>
      <c r="D344" s="45"/>
      <c r="E344" s="46"/>
      <c r="F344" s="46"/>
      <c r="G344" s="47"/>
      <c r="H344" s="45"/>
      <c r="I344" s="49"/>
      <c r="J344" s="50"/>
      <c r="K344" s="41"/>
      <c r="L344" s="40"/>
      <c r="M344" s="47">
        <f>SUM(M343:M343)</f>
        <v>6</v>
      </c>
      <c r="N344" s="40"/>
      <c r="O344" s="135">
        <f>SUM(O343:O343)</f>
        <v>17915759.999999996</v>
      </c>
      <c r="P344" s="136"/>
      <c r="Q344" s="140"/>
      <c r="R344" s="38"/>
    </row>
    <row r="345" spans="1:18" s="133" customFormat="1" ht="25.5" x14ac:dyDescent="0.25">
      <c r="A345" s="131">
        <v>164</v>
      </c>
      <c r="B345" s="30" t="s">
        <v>552</v>
      </c>
      <c r="C345" s="31">
        <v>32341</v>
      </c>
      <c r="D345" s="34" t="s">
        <v>344</v>
      </c>
      <c r="E345" s="33">
        <v>3.03</v>
      </c>
      <c r="F345" s="33"/>
      <c r="G345" s="32"/>
      <c r="H345" s="34"/>
      <c r="I345" s="35">
        <v>0.4</v>
      </c>
      <c r="J345" s="42">
        <f t="shared" si="10"/>
        <v>1.212</v>
      </c>
      <c r="K345" s="35">
        <v>1</v>
      </c>
      <c r="L345" s="34">
        <f t="shared" si="11"/>
        <v>3.03</v>
      </c>
      <c r="M345" s="32">
        <v>6</v>
      </c>
      <c r="N345" s="34">
        <f t="shared" si="12"/>
        <v>1.8179999999999998</v>
      </c>
      <c r="O345" s="63">
        <f t="shared" si="13"/>
        <v>16252920</v>
      </c>
      <c r="P345" s="52">
        <v>2023</v>
      </c>
      <c r="Q345" s="132" t="s">
        <v>535</v>
      </c>
      <c r="R345" s="32" t="s">
        <v>39</v>
      </c>
    </row>
    <row r="346" spans="1:18" s="138" customFormat="1" ht="27" x14ac:dyDescent="0.25">
      <c r="A346" s="134"/>
      <c r="B346" s="43" t="s">
        <v>553</v>
      </c>
      <c r="C346" s="44"/>
      <c r="D346" s="45"/>
      <c r="E346" s="46"/>
      <c r="F346" s="46"/>
      <c r="G346" s="47"/>
      <c r="H346" s="45"/>
      <c r="I346" s="49"/>
      <c r="J346" s="50"/>
      <c r="K346" s="41"/>
      <c r="L346" s="40"/>
      <c r="M346" s="47">
        <f>SUM(M345:M345)</f>
        <v>6</v>
      </c>
      <c r="N346" s="40"/>
      <c r="O346" s="135">
        <f>SUM(O345:O345)</f>
        <v>16252920</v>
      </c>
      <c r="P346" s="136"/>
      <c r="Q346" s="140"/>
      <c r="R346" s="38"/>
    </row>
    <row r="347" spans="1:18" s="133" customFormat="1" ht="25.5" x14ac:dyDescent="0.25">
      <c r="A347" s="131">
        <v>165</v>
      </c>
      <c r="B347" s="30" t="s">
        <v>554</v>
      </c>
      <c r="C347" s="31">
        <v>33079</v>
      </c>
      <c r="D347" s="34" t="s">
        <v>344</v>
      </c>
      <c r="E347" s="33">
        <v>3.03</v>
      </c>
      <c r="F347" s="33"/>
      <c r="G347" s="32"/>
      <c r="H347" s="34"/>
      <c r="I347" s="35">
        <v>0.4</v>
      </c>
      <c r="J347" s="42">
        <f t="shared" si="10"/>
        <v>1.212</v>
      </c>
      <c r="K347" s="35">
        <v>1</v>
      </c>
      <c r="L347" s="34">
        <f t="shared" si="11"/>
        <v>3.03</v>
      </c>
      <c r="M347" s="32">
        <v>6</v>
      </c>
      <c r="N347" s="34">
        <f t="shared" si="12"/>
        <v>1.8179999999999998</v>
      </c>
      <c r="O347" s="63">
        <f t="shared" si="13"/>
        <v>16252920</v>
      </c>
      <c r="P347" s="52">
        <v>2023</v>
      </c>
      <c r="Q347" s="132" t="s">
        <v>535</v>
      </c>
      <c r="R347" s="32" t="s">
        <v>39</v>
      </c>
    </row>
    <row r="348" spans="1:18" s="138" customFormat="1" ht="27" x14ac:dyDescent="0.25">
      <c r="A348" s="134"/>
      <c r="B348" s="43" t="s">
        <v>555</v>
      </c>
      <c r="C348" s="44"/>
      <c r="D348" s="45"/>
      <c r="E348" s="46"/>
      <c r="F348" s="46"/>
      <c r="G348" s="47"/>
      <c r="H348" s="45"/>
      <c r="I348" s="49"/>
      <c r="J348" s="50"/>
      <c r="K348" s="41"/>
      <c r="L348" s="40"/>
      <c r="M348" s="47">
        <f>SUM(M347:M347)</f>
        <v>6</v>
      </c>
      <c r="N348" s="40"/>
      <c r="O348" s="135">
        <f>SUM(O347:O347)</f>
        <v>16252920</v>
      </c>
      <c r="P348" s="136"/>
      <c r="Q348" s="140"/>
      <c r="R348" s="38"/>
    </row>
    <row r="349" spans="1:18" s="83" customFormat="1" ht="25.5" x14ac:dyDescent="0.25">
      <c r="A349" s="128">
        <v>166</v>
      </c>
      <c r="B349" s="17" t="s">
        <v>556</v>
      </c>
      <c r="C349" s="58">
        <v>34244</v>
      </c>
      <c r="D349" s="19" t="s">
        <v>545</v>
      </c>
      <c r="E349" s="20">
        <v>2.67</v>
      </c>
      <c r="F349" s="20"/>
      <c r="G349" s="19"/>
      <c r="H349" s="21"/>
      <c r="I349" s="22">
        <v>0.4</v>
      </c>
      <c r="J349" s="23">
        <f t="shared" si="10"/>
        <v>1.0680000000000001</v>
      </c>
      <c r="K349" s="29">
        <v>1</v>
      </c>
      <c r="L349" s="28">
        <f t="shared" si="11"/>
        <v>2.67</v>
      </c>
      <c r="M349" s="19">
        <v>6</v>
      </c>
      <c r="N349" s="28">
        <f t="shared" si="12"/>
        <v>1.6019999999999999</v>
      </c>
      <c r="O349" s="64">
        <f t="shared" si="13"/>
        <v>14321879.999999998</v>
      </c>
      <c r="P349" s="53">
        <v>2023</v>
      </c>
      <c r="Q349" s="129" t="s">
        <v>535</v>
      </c>
      <c r="R349" s="24" t="s">
        <v>39</v>
      </c>
    </row>
    <row r="350" spans="1:18" s="138" customFormat="1" ht="27" x14ac:dyDescent="0.25">
      <c r="A350" s="134"/>
      <c r="B350" s="43" t="s">
        <v>557</v>
      </c>
      <c r="C350" s="57"/>
      <c r="D350" s="47"/>
      <c r="E350" s="46"/>
      <c r="F350" s="46"/>
      <c r="G350" s="47"/>
      <c r="H350" s="45"/>
      <c r="I350" s="49"/>
      <c r="J350" s="50"/>
      <c r="K350" s="41"/>
      <c r="L350" s="40"/>
      <c r="M350" s="47">
        <f>SUM(M349:M349)</f>
        <v>6</v>
      </c>
      <c r="N350" s="40"/>
      <c r="O350" s="135">
        <f>SUM(O349:O349)</f>
        <v>14321879.999999998</v>
      </c>
      <c r="P350" s="136"/>
      <c r="Q350" s="140"/>
      <c r="R350" s="38"/>
    </row>
    <row r="351" spans="1:18" s="83" customFormat="1" ht="25.5" x14ac:dyDescent="0.25">
      <c r="A351" s="128">
        <v>167</v>
      </c>
      <c r="B351" s="17" t="s">
        <v>558</v>
      </c>
      <c r="C351" s="58">
        <v>33700</v>
      </c>
      <c r="D351" s="66" t="s">
        <v>102</v>
      </c>
      <c r="E351" s="20">
        <v>2.67</v>
      </c>
      <c r="F351" s="20"/>
      <c r="G351" s="19"/>
      <c r="H351" s="21"/>
      <c r="I351" s="22">
        <v>0.4</v>
      </c>
      <c r="J351" s="23">
        <f t="shared" si="10"/>
        <v>1.0680000000000001</v>
      </c>
      <c r="K351" s="29">
        <v>1</v>
      </c>
      <c r="L351" s="28">
        <f t="shared" si="11"/>
        <v>2.67</v>
      </c>
      <c r="M351" s="19">
        <v>6</v>
      </c>
      <c r="N351" s="28">
        <f t="shared" si="12"/>
        <v>1.6019999999999999</v>
      </c>
      <c r="O351" s="64">
        <f t="shared" si="13"/>
        <v>14321879.999999998</v>
      </c>
      <c r="P351" s="53">
        <v>2023</v>
      </c>
      <c r="Q351" s="129" t="s">
        <v>535</v>
      </c>
      <c r="R351" s="24" t="s">
        <v>39</v>
      </c>
    </row>
    <row r="352" spans="1:18" s="138" customFormat="1" ht="27" x14ac:dyDescent="0.25">
      <c r="A352" s="134"/>
      <c r="B352" s="43" t="s">
        <v>559</v>
      </c>
      <c r="C352" s="57"/>
      <c r="D352" s="65"/>
      <c r="E352" s="46"/>
      <c r="F352" s="46"/>
      <c r="G352" s="47"/>
      <c r="H352" s="45"/>
      <c r="I352" s="49"/>
      <c r="J352" s="50"/>
      <c r="K352" s="41"/>
      <c r="L352" s="40"/>
      <c r="M352" s="47">
        <f>SUM(M351:M351)</f>
        <v>6</v>
      </c>
      <c r="N352" s="40"/>
      <c r="O352" s="135">
        <f>SUM(O351:O351)</f>
        <v>14321879.999999998</v>
      </c>
      <c r="P352" s="136"/>
      <c r="Q352" s="140"/>
      <c r="R352" s="38"/>
    </row>
    <row r="353" spans="1:18" s="133" customFormat="1" ht="25.5" x14ac:dyDescent="0.25">
      <c r="A353" s="131">
        <v>168</v>
      </c>
      <c r="B353" s="30" t="s">
        <v>560</v>
      </c>
      <c r="C353" s="31">
        <v>31717</v>
      </c>
      <c r="D353" s="34" t="s">
        <v>102</v>
      </c>
      <c r="E353" s="33">
        <v>3</v>
      </c>
      <c r="F353" s="33"/>
      <c r="G353" s="32"/>
      <c r="H353" s="34"/>
      <c r="I353" s="35">
        <v>0.7</v>
      </c>
      <c r="J353" s="42">
        <f t="shared" si="10"/>
        <v>2.0999999999999996</v>
      </c>
      <c r="K353" s="35">
        <v>1</v>
      </c>
      <c r="L353" s="34">
        <f t="shared" si="11"/>
        <v>3</v>
      </c>
      <c r="M353" s="32">
        <v>6</v>
      </c>
      <c r="N353" s="34">
        <f t="shared" si="12"/>
        <v>0.90000000000000036</v>
      </c>
      <c r="O353" s="63">
        <f t="shared" si="13"/>
        <v>8046000.0000000028</v>
      </c>
      <c r="P353" s="52">
        <v>2023</v>
      </c>
      <c r="Q353" s="132" t="s">
        <v>561</v>
      </c>
      <c r="R353" s="32" t="s">
        <v>39</v>
      </c>
    </row>
    <row r="354" spans="1:18" s="147" customFormat="1" ht="27" x14ac:dyDescent="0.25">
      <c r="A354" s="144"/>
      <c r="B354" s="72" t="s">
        <v>562</v>
      </c>
      <c r="C354" s="73"/>
      <c r="D354" s="48"/>
      <c r="E354" s="74"/>
      <c r="F354" s="74"/>
      <c r="G354" s="75"/>
      <c r="H354" s="48"/>
      <c r="I354" s="76"/>
      <c r="J354" s="77"/>
      <c r="K354" s="76"/>
      <c r="L354" s="48"/>
      <c r="M354" s="75">
        <f>SUM(M353:M353)</f>
        <v>6</v>
      </c>
      <c r="N354" s="48"/>
      <c r="O354" s="145">
        <f>SUM(O353:O353)</f>
        <v>8046000.0000000028</v>
      </c>
      <c r="P354" s="78"/>
      <c r="Q354" s="146"/>
      <c r="R354" s="75"/>
    </row>
    <row r="355" spans="1:18" s="133" customFormat="1" ht="25.5" x14ac:dyDescent="0.25">
      <c r="A355" s="131">
        <v>169</v>
      </c>
      <c r="B355" s="30" t="s">
        <v>563</v>
      </c>
      <c r="C355" s="31">
        <v>34673</v>
      </c>
      <c r="D355" s="34" t="s">
        <v>102</v>
      </c>
      <c r="E355" s="33">
        <v>2.34</v>
      </c>
      <c r="F355" s="33"/>
      <c r="G355" s="32"/>
      <c r="H355" s="34"/>
      <c r="I355" s="35">
        <v>0.4</v>
      </c>
      <c r="J355" s="42">
        <f t="shared" si="10"/>
        <v>0.93599999999999994</v>
      </c>
      <c r="K355" s="35">
        <v>1</v>
      </c>
      <c r="L355" s="34">
        <f t="shared" si="11"/>
        <v>2.34</v>
      </c>
      <c r="M355" s="32">
        <v>6</v>
      </c>
      <c r="N355" s="34">
        <f t="shared" si="12"/>
        <v>1.4039999999999999</v>
      </c>
      <c r="O355" s="63">
        <f t="shared" si="13"/>
        <v>12551760</v>
      </c>
      <c r="P355" s="52">
        <v>2023</v>
      </c>
      <c r="Q355" s="132" t="s">
        <v>561</v>
      </c>
      <c r="R355" s="32" t="s">
        <v>39</v>
      </c>
    </row>
    <row r="356" spans="1:18" s="138" customFormat="1" ht="27" x14ac:dyDescent="0.25">
      <c r="A356" s="134"/>
      <c r="B356" s="43" t="s">
        <v>565</v>
      </c>
      <c r="C356" s="44"/>
      <c r="D356" s="45"/>
      <c r="E356" s="46"/>
      <c r="F356" s="46"/>
      <c r="G356" s="47"/>
      <c r="H356" s="45"/>
      <c r="I356" s="49"/>
      <c r="J356" s="50"/>
      <c r="K356" s="41"/>
      <c r="L356" s="40"/>
      <c r="M356" s="47">
        <f>SUM(M355:M355)</f>
        <v>6</v>
      </c>
      <c r="N356" s="40"/>
      <c r="O356" s="135">
        <f>SUM(O355:O355)</f>
        <v>12551760</v>
      </c>
      <c r="P356" s="136"/>
      <c r="Q356" s="140"/>
      <c r="R356" s="38"/>
    </row>
    <row r="357" spans="1:18" s="133" customFormat="1" ht="25.5" x14ac:dyDescent="0.25">
      <c r="A357" s="131">
        <v>170</v>
      </c>
      <c r="B357" s="30" t="s">
        <v>178</v>
      </c>
      <c r="C357" s="31">
        <v>30242</v>
      </c>
      <c r="D357" s="34" t="s">
        <v>344</v>
      </c>
      <c r="E357" s="33">
        <v>3.34</v>
      </c>
      <c r="F357" s="33"/>
      <c r="G357" s="32"/>
      <c r="H357" s="34"/>
      <c r="I357" s="35">
        <v>0.6</v>
      </c>
      <c r="J357" s="42">
        <f t="shared" si="10"/>
        <v>2.004</v>
      </c>
      <c r="K357" s="35">
        <v>1</v>
      </c>
      <c r="L357" s="34">
        <f t="shared" si="11"/>
        <v>3.34</v>
      </c>
      <c r="M357" s="32">
        <v>6</v>
      </c>
      <c r="N357" s="34">
        <f t="shared" si="12"/>
        <v>1.3359999999999999</v>
      </c>
      <c r="O357" s="63">
        <f t="shared" si="13"/>
        <v>11943839.999999998</v>
      </c>
      <c r="P357" s="52">
        <v>2023</v>
      </c>
      <c r="Q357" s="132" t="s">
        <v>561</v>
      </c>
      <c r="R357" s="32" t="s">
        <v>39</v>
      </c>
    </row>
    <row r="358" spans="1:18" s="138" customFormat="1" ht="27" x14ac:dyDescent="0.25">
      <c r="A358" s="134"/>
      <c r="B358" s="43" t="s">
        <v>181</v>
      </c>
      <c r="C358" s="44"/>
      <c r="D358" s="45"/>
      <c r="E358" s="46"/>
      <c r="F358" s="46"/>
      <c r="G358" s="47"/>
      <c r="H358" s="45"/>
      <c r="I358" s="49"/>
      <c r="J358" s="50"/>
      <c r="K358" s="41"/>
      <c r="L358" s="40"/>
      <c r="M358" s="47">
        <f>SUM(M357:M357)</f>
        <v>6</v>
      </c>
      <c r="N358" s="40"/>
      <c r="O358" s="135">
        <f>SUM(O357:O357)</f>
        <v>11943839.999999998</v>
      </c>
      <c r="P358" s="136"/>
      <c r="Q358" s="140"/>
      <c r="R358" s="38"/>
    </row>
    <row r="359" spans="1:18" s="133" customFormat="1" ht="25.5" x14ac:dyDescent="0.25">
      <c r="A359" s="131">
        <v>171</v>
      </c>
      <c r="B359" s="30" t="s">
        <v>566</v>
      </c>
      <c r="C359" s="31">
        <v>32874</v>
      </c>
      <c r="D359" s="34" t="s">
        <v>344</v>
      </c>
      <c r="E359" s="33">
        <v>2.72</v>
      </c>
      <c r="F359" s="33"/>
      <c r="G359" s="32"/>
      <c r="H359" s="34"/>
      <c r="I359" s="35">
        <v>0.4</v>
      </c>
      <c r="J359" s="42">
        <f t="shared" si="10"/>
        <v>1.0880000000000001</v>
      </c>
      <c r="K359" s="35">
        <v>1</v>
      </c>
      <c r="L359" s="34">
        <f t="shared" si="11"/>
        <v>2.72</v>
      </c>
      <c r="M359" s="32">
        <v>3</v>
      </c>
      <c r="N359" s="34">
        <f t="shared" si="12"/>
        <v>1.6320000000000001</v>
      </c>
      <c r="O359" s="63">
        <f t="shared" si="13"/>
        <v>7295040.0000000009</v>
      </c>
      <c r="P359" s="52">
        <v>2023</v>
      </c>
      <c r="Q359" s="132" t="s">
        <v>561</v>
      </c>
      <c r="R359" s="32" t="s">
        <v>568</v>
      </c>
    </row>
    <row r="360" spans="1:18" s="138" customFormat="1" ht="27" x14ac:dyDescent="0.25">
      <c r="A360" s="134"/>
      <c r="B360" s="43" t="s">
        <v>569</v>
      </c>
      <c r="C360" s="44"/>
      <c r="D360" s="45"/>
      <c r="E360" s="46"/>
      <c r="F360" s="46"/>
      <c r="G360" s="47"/>
      <c r="H360" s="45"/>
      <c r="I360" s="49"/>
      <c r="J360" s="50"/>
      <c r="K360" s="41"/>
      <c r="L360" s="40"/>
      <c r="M360" s="47">
        <f>SUM(M359:M359)</f>
        <v>3</v>
      </c>
      <c r="N360" s="40"/>
      <c r="O360" s="135">
        <f>SUM(O359:O359)</f>
        <v>7295040.0000000009</v>
      </c>
      <c r="P360" s="136"/>
      <c r="Q360" s="140"/>
      <c r="R360" s="38"/>
    </row>
    <row r="361" spans="1:18" s="133" customFormat="1" ht="25.5" x14ac:dyDescent="0.25">
      <c r="A361" s="131">
        <v>172</v>
      </c>
      <c r="B361" s="30" t="s">
        <v>570</v>
      </c>
      <c r="C361" s="31">
        <v>31243</v>
      </c>
      <c r="D361" s="34" t="s">
        <v>545</v>
      </c>
      <c r="E361" s="33">
        <v>3.33</v>
      </c>
      <c r="F361" s="33">
        <v>0.4</v>
      </c>
      <c r="G361" s="32"/>
      <c r="H361" s="34"/>
      <c r="I361" s="35">
        <v>0.6</v>
      </c>
      <c r="J361" s="42">
        <f t="shared" si="10"/>
        <v>2.238</v>
      </c>
      <c r="K361" s="35">
        <v>1</v>
      </c>
      <c r="L361" s="34">
        <f t="shared" si="11"/>
        <v>3.73</v>
      </c>
      <c r="M361" s="32">
        <v>6</v>
      </c>
      <c r="N361" s="34">
        <f t="shared" si="12"/>
        <v>1.492</v>
      </c>
      <c r="O361" s="63">
        <f t="shared" si="13"/>
        <v>13338480</v>
      </c>
      <c r="P361" s="52">
        <v>2023</v>
      </c>
      <c r="Q361" s="132" t="s">
        <v>561</v>
      </c>
      <c r="R361" s="32" t="s">
        <v>39</v>
      </c>
    </row>
    <row r="362" spans="1:18" s="138" customFormat="1" ht="27" x14ac:dyDescent="0.25">
      <c r="A362" s="134"/>
      <c r="B362" s="43" t="s">
        <v>571</v>
      </c>
      <c r="C362" s="44"/>
      <c r="D362" s="45"/>
      <c r="E362" s="46"/>
      <c r="F362" s="46"/>
      <c r="G362" s="47"/>
      <c r="H362" s="45"/>
      <c r="I362" s="49"/>
      <c r="J362" s="50"/>
      <c r="K362" s="41"/>
      <c r="L362" s="40"/>
      <c r="M362" s="47">
        <f>SUM(M361:M361)</f>
        <v>6</v>
      </c>
      <c r="N362" s="40"/>
      <c r="O362" s="135">
        <f>SUM(O361:O361)</f>
        <v>13338480</v>
      </c>
      <c r="P362" s="136"/>
      <c r="Q362" s="140"/>
      <c r="R362" s="38"/>
    </row>
    <row r="363" spans="1:18" s="133" customFormat="1" ht="25.5" x14ac:dyDescent="0.25">
      <c r="A363" s="131">
        <v>173</v>
      </c>
      <c r="B363" s="30" t="s">
        <v>572</v>
      </c>
      <c r="C363" s="55">
        <v>35897</v>
      </c>
      <c r="D363" s="32" t="s">
        <v>545</v>
      </c>
      <c r="E363" s="33">
        <f>2.34*85%</f>
        <v>1.9889999999999999</v>
      </c>
      <c r="F363" s="33"/>
      <c r="G363" s="32"/>
      <c r="H363" s="34"/>
      <c r="I363" s="35">
        <v>0.4</v>
      </c>
      <c r="J363" s="42">
        <f t="shared" si="10"/>
        <v>0.79559999999999997</v>
      </c>
      <c r="K363" s="35">
        <v>1</v>
      </c>
      <c r="L363" s="34">
        <f t="shared" si="11"/>
        <v>1.9889999999999999</v>
      </c>
      <c r="M363" s="32">
        <v>6</v>
      </c>
      <c r="N363" s="34">
        <f t="shared" si="12"/>
        <v>1.1934</v>
      </c>
      <c r="O363" s="63">
        <f t="shared" si="13"/>
        <v>10668996</v>
      </c>
      <c r="P363" s="52">
        <v>2023</v>
      </c>
      <c r="Q363" s="132" t="s">
        <v>561</v>
      </c>
      <c r="R363" s="32" t="s">
        <v>39</v>
      </c>
    </row>
    <row r="364" spans="1:18" s="143" customFormat="1" ht="27" x14ac:dyDescent="0.25">
      <c r="A364" s="142"/>
      <c r="B364" s="43" t="s">
        <v>574</v>
      </c>
      <c r="C364" s="57"/>
      <c r="D364" s="47"/>
      <c r="E364" s="46"/>
      <c r="F364" s="46"/>
      <c r="G364" s="47"/>
      <c r="H364" s="45"/>
      <c r="I364" s="49"/>
      <c r="J364" s="50"/>
      <c r="K364" s="49"/>
      <c r="L364" s="45"/>
      <c r="M364" s="47">
        <f>SUM(M363:M363)</f>
        <v>6</v>
      </c>
      <c r="N364" s="45"/>
      <c r="O364" s="65">
        <f>SUM(O363:O363)</f>
        <v>10668996</v>
      </c>
      <c r="P364" s="54"/>
      <c r="Q364" s="140"/>
      <c r="R364" s="47"/>
    </row>
    <row r="365" spans="1:18" s="133" customFormat="1" ht="25.5" x14ac:dyDescent="0.25">
      <c r="A365" s="131">
        <v>174</v>
      </c>
      <c r="B365" s="30" t="s">
        <v>479</v>
      </c>
      <c r="C365" s="31">
        <v>30514</v>
      </c>
      <c r="D365" s="34" t="s">
        <v>344</v>
      </c>
      <c r="E365" s="33">
        <v>3.34</v>
      </c>
      <c r="F365" s="33"/>
      <c r="G365" s="32"/>
      <c r="H365" s="34"/>
      <c r="I365" s="35">
        <v>0.7</v>
      </c>
      <c r="J365" s="42">
        <f t="shared" si="10"/>
        <v>2.3379999999999996</v>
      </c>
      <c r="K365" s="35">
        <v>1</v>
      </c>
      <c r="L365" s="34">
        <f t="shared" si="11"/>
        <v>3.34</v>
      </c>
      <c r="M365" s="32">
        <v>6</v>
      </c>
      <c r="N365" s="34">
        <f t="shared" si="12"/>
        <v>1.0020000000000002</v>
      </c>
      <c r="O365" s="63">
        <f t="shared" si="13"/>
        <v>8957880.0000000019</v>
      </c>
      <c r="P365" s="52">
        <v>2023</v>
      </c>
      <c r="Q365" s="132" t="s">
        <v>561</v>
      </c>
      <c r="R365" s="32" t="s">
        <v>39</v>
      </c>
    </row>
    <row r="366" spans="1:18" s="138" customFormat="1" ht="27" x14ac:dyDescent="0.25">
      <c r="A366" s="134"/>
      <c r="B366" s="43" t="s">
        <v>481</v>
      </c>
      <c r="C366" s="44"/>
      <c r="D366" s="45"/>
      <c r="E366" s="46"/>
      <c r="F366" s="46"/>
      <c r="G366" s="47"/>
      <c r="H366" s="45"/>
      <c r="I366" s="49"/>
      <c r="J366" s="50"/>
      <c r="K366" s="41"/>
      <c r="L366" s="40"/>
      <c r="M366" s="47">
        <f>SUM(M365:M365)</f>
        <v>6</v>
      </c>
      <c r="N366" s="40"/>
      <c r="O366" s="135">
        <f>SUM(O365:O365)</f>
        <v>8957880.0000000019</v>
      </c>
      <c r="P366" s="136"/>
      <c r="Q366" s="140"/>
      <c r="R366" s="38"/>
    </row>
    <row r="367" spans="1:18" s="133" customFormat="1" ht="25.5" x14ac:dyDescent="0.25">
      <c r="A367" s="131">
        <v>175</v>
      </c>
      <c r="B367" s="30" t="s">
        <v>575</v>
      </c>
      <c r="C367" s="31">
        <v>32862</v>
      </c>
      <c r="D367" s="32" t="s">
        <v>545</v>
      </c>
      <c r="E367" s="33">
        <v>3</v>
      </c>
      <c r="F367" s="33"/>
      <c r="G367" s="32"/>
      <c r="H367" s="34"/>
      <c r="I367" s="35">
        <v>0.4</v>
      </c>
      <c r="J367" s="42">
        <f t="shared" si="10"/>
        <v>1.2000000000000002</v>
      </c>
      <c r="K367" s="35">
        <v>1</v>
      </c>
      <c r="L367" s="34">
        <f t="shared" si="11"/>
        <v>3</v>
      </c>
      <c r="M367" s="32">
        <v>6</v>
      </c>
      <c r="N367" s="34">
        <f t="shared" si="12"/>
        <v>1.7999999999999998</v>
      </c>
      <c r="O367" s="63">
        <f t="shared" si="13"/>
        <v>16091999.999999998</v>
      </c>
      <c r="P367" s="52">
        <v>2023</v>
      </c>
      <c r="Q367" s="132" t="s">
        <v>561</v>
      </c>
      <c r="R367" s="32" t="s">
        <v>39</v>
      </c>
    </row>
    <row r="368" spans="1:18" s="138" customFormat="1" ht="27" x14ac:dyDescent="0.25">
      <c r="A368" s="134"/>
      <c r="B368" s="43" t="s">
        <v>577</v>
      </c>
      <c r="C368" s="44"/>
      <c r="D368" s="47"/>
      <c r="E368" s="46"/>
      <c r="F368" s="46"/>
      <c r="G368" s="47"/>
      <c r="H368" s="45"/>
      <c r="I368" s="49"/>
      <c r="J368" s="50"/>
      <c r="K368" s="41"/>
      <c r="L368" s="40"/>
      <c r="M368" s="47">
        <f>SUM(M367:M367)</f>
        <v>6</v>
      </c>
      <c r="N368" s="40"/>
      <c r="O368" s="135">
        <f>SUM(O367:O367)</f>
        <v>16091999.999999998</v>
      </c>
      <c r="P368" s="136"/>
      <c r="Q368" s="140"/>
      <c r="R368" s="38"/>
    </row>
    <row r="369" spans="1:18" s="133" customFormat="1" ht="25.5" x14ac:dyDescent="0.25">
      <c r="A369" s="131">
        <v>176</v>
      </c>
      <c r="B369" s="30" t="s">
        <v>578</v>
      </c>
      <c r="C369" s="31">
        <v>30081</v>
      </c>
      <c r="D369" s="34" t="s">
        <v>344</v>
      </c>
      <c r="E369" s="33">
        <v>3.34</v>
      </c>
      <c r="F369" s="33"/>
      <c r="G369" s="32"/>
      <c r="H369" s="34"/>
      <c r="I369" s="35">
        <v>0.4</v>
      </c>
      <c r="J369" s="42">
        <f t="shared" si="10"/>
        <v>1.3360000000000001</v>
      </c>
      <c r="K369" s="35">
        <v>1</v>
      </c>
      <c r="L369" s="34">
        <f t="shared" si="11"/>
        <v>3.34</v>
      </c>
      <c r="M369" s="32">
        <v>6</v>
      </c>
      <c r="N369" s="34">
        <f t="shared" si="12"/>
        <v>2.0039999999999996</v>
      </c>
      <c r="O369" s="63">
        <f t="shared" si="13"/>
        <v>17915759.999999996</v>
      </c>
      <c r="P369" s="52">
        <v>2023</v>
      </c>
      <c r="Q369" s="132" t="s">
        <v>561</v>
      </c>
      <c r="R369" s="32" t="s">
        <v>39</v>
      </c>
    </row>
    <row r="370" spans="1:18" s="138" customFormat="1" ht="27" x14ac:dyDescent="0.25">
      <c r="A370" s="134"/>
      <c r="B370" s="43" t="s">
        <v>580</v>
      </c>
      <c r="C370" s="44"/>
      <c r="D370" s="45"/>
      <c r="E370" s="46"/>
      <c r="F370" s="46"/>
      <c r="G370" s="47"/>
      <c r="H370" s="45"/>
      <c r="I370" s="49"/>
      <c r="J370" s="50"/>
      <c r="K370" s="41"/>
      <c r="L370" s="40"/>
      <c r="M370" s="47">
        <f>SUM(M369:M369)</f>
        <v>6</v>
      </c>
      <c r="N370" s="40"/>
      <c r="O370" s="135">
        <f>SUM(O369:O369)</f>
        <v>17915759.999999996</v>
      </c>
      <c r="P370" s="136"/>
      <c r="Q370" s="140"/>
      <c r="R370" s="38"/>
    </row>
    <row r="371" spans="1:18" s="133" customFormat="1" ht="25.5" x14ac:dyDescent="0.25">
      <c r="A371" s="131">
        <v>177</v>
      </c>
      <c r="B371" s="30" t="s">
        <v>581</v>
      </c>
      <c r="C371" s="31">
        <v>33419</v>
      </c>
      <c r="D371" s="32" t="s">
        <v>24</v>
      </c>
      <c r="E371" s="33">
        <v>2.72</v>
      </c>
      <c r="F371" s="33"/>
      <c r="G371" s="32"/>
      <c r="H371" s="34"/>
      <c r="I371" s="35">
        <v>0.7</v>
      </c>
      <c r="J371" s="42">
        <f t="shared" si="10"/>
        <v>1.9039999999999999</v>
      </c>
      <c r="K371" s="35">
        <v>1</v>
      </c>
      <c r="L371" s="34">
        <f t="shared" si="11"/>
        <v>2.72</v>
      </c>
      <c r="M371" s="32">
        <v>6</v>
      </c>
      <c r="N371" s="34">
        <f t="shared" si="12"/>
        <v>0.81600000000000028</v>
      </c>
      <c r="O371" s="63">
        <f t="shared" si="13"/>
        <v>7295040.0000000028</v>
      </c>
      <c r="P371" s="52">
        <v>2023</v>
      </c>
      <c r="Q371" s="132" t="s">
        <v>561</v>
      </c>
      <c r="R371" s="32" t="s">
        <v>39</v>
      </c>
    </row>
    <row r="372" spans="1:18" s="147" customFormat="1" ht="27" x14ac:dyDescent="0.25">
      <c r="A372" s="144"/>
      <c r="B372" s="72" t="s">
        <v>582</v>
      </c>
      <c r="C372" s="73"/>
      <c r="D372" s="75"/>
      <c r="E372" s="74"/>
      <c r="F372" s="74"/>
      <c r="G372" s="75"/>
      <c r="H372" s="48"/>
      <c r="I372" s="76"/>
      <c r="J372" s="77"/>
      <c r="K372" s="76"/>
      <c r="L372" s="48"/>
      <c r="M372" s="75">
        <f>SUM(M371:M371)</f>
        <v>6</v>
      </c>
      <c r="N372" s="48"/>
      <c r="O372" s="145">
        <f>SUM(O371:O371)</f>
        <v>7295040.0000000028</v>
      </c>
      <c r="P372" s="78"/>
      <c r="Q372" s="146"/>
      <c r="R372" s="75"/>
    </row>
    <row r="373" spans="1:18" s="133" customFormat="1" ht="25.5" x14ac:dyDescent="0.25">
      <c r="A373" s="131">
        <v>178</v>
      </c>
      <c r="B373" s="30" t="s">
        <v>340</v>
      </c>
      <c r="C373" s="55">
        <v>33171</v>
      </c>
      <c r="D373" s="32" t="s">
        <v>344</v>
      </c>
      <c r="E373" s="33">
        <v>2.41</v>
      </c>
      <c r="F373" s="33"/>
      <c r="G373" s="32"/>
      <c r="H373" s="34"/>
      <c r="I373" s="35">
        <v>0.4</v>
      </c>
      <c r="J373" s="42">
        <f t="shared" si="10"/>
        <v>0.96400000000000008</v>
      </c>
      <c r="K373" s="35">
        <v>1</v>
      </c>
      <c r="L373" s="34">
        <f t="shared" si="11"/>
        <v>2.41</v>
      </c>
      <c r="M373" s="32">
        <v>6</v>
      </c>
      <c r="N373" s="34">
        <f t="shared" si="12"/>
        <v>1.4460000000000002</v>
      </c>
      <c r="O373" s="63">
        <f t="shared" si="13"/>
        <v>12927240.000000004</v>
      </c>
      <c r="P373" s="52">
        <v>2023</v>
      </c>
      <c r="Q373" s="132" t="s">
        <v>561</v>
      </c>
      <c r="R373" s="32" t="s">
        <v>39</v>
      </c>
    </row>
    <row r="374" spans="1:18" s="138" customFormat="1" ht="27" x14ac:dyDescent="0.25">
      <c r="A374" s="134"/>
      <c r="B374" s="43" t="s">
        <v>342</v>
      </c>
      <c r="C374" s="57"/>
      <c r="D374" s="47"/>
      <c r="E374" s="46"/>
      <c r="F374" s="46"/>
      <c r="G374" s="47"/>
      <c r="H374" s="45"/>
      <c r="I374" s="49"/>
      <c r="J374" s="50"/>
      <c r="K374" s="41"/>
      <c r="L374" s="40"/>
      <c r="M374" s="47">
        <f>SUM(M373:M373)</f>
        <v>6</v>
      </c>
      <c r="N374" s="40"/>
      <c r="O374" s="135">
        <f>SUM(O373:O373)</f>
        <v>12927240.000000004</v>
      </c>
      <c r="P374" s="136"/>
      <c r="Q374" s="140"/>
      <c r="R374" s="38"/>
    </row>
    <row r="375" spans="1:18" s="133" customFormat="1" ht="25.5" x14ac:dyDescent="0.25">
      <c r="A375" s="131">
        <v>179</v>
      </c>
      <c r="B375" s="30" t="s">
        <v>63</v>
      </c>
      <c r="C375" s="31">
        <v>33625</v>
      </c>
      <c r="D375" s="32" t="s">
        <v>64</v>
      </c>
      <c r="E375" s="33">
        <v>3</v>
      </c>
      <c r="F375" s="33"/>
      <c r="G375" s="32"/>
      <c r="H375" s="34"/>
      <c r="I375" s="35">
        <v>0.4</v>
      </c>
      <c r="J375" s="42">
        <f t="shared" ref="J375:J376" si="14">I375*(E375+F375+H375)</f>
        <v>1.2000000000000002</v>
      </c>
      <c r="K375" s="35">
        <v>1</v>
      </c>
      <c r="L375" s="34">
        <f t="shared" ref="L375:L376" si="15">K375*(E375+F375+H375)</f>
        <v>3</v>
      </c>
      <c r="M375" s="32">
        <v>2</v>
      </c>
      <c r="N375" s="34">
        <f t="shared" ref="N375:N376" si="16">+L375-J375</f>
        <v>1.7999999999999998</v>
      </c>
      <c r="O375" s="63">
        <f t="shared" ref="O375:O376" si="17">+N375*M375*1490000</f>
        <v>5363999.9999999991</v>
      </c>
      <c r="P375" s="52">
        <v>2023</v>
      </c>
      <c r="Q375" s="132" t="s">
        <v>66</v>
      </c>
      <c r="R375" s="32" t="s">
        <v>67</v>
      </c>
    </row>
    <row r="376" spans="1:18" s="133" customFormat="1" ht="51" x14ac:dyDescent="0.25">
      <c r="A376" s="131"/>
      <c r="B376" s="30" t="s">
        <v>63</v>
      </c>
      <c r="C376" s="31">
        <v>33625</v>
      </c>
      <c r="D376" s="32" t="s">
        <v>64</v>
      </c>
      <c r="E376" s="33">
        <v>3</v>
      </c>
      <c r="F376" s="33">
        <v>0.4</v>
      </c>
      <c r="G376" s="32"/>
      <c r="H376" s="34"/>
      <c r="I376" s="35">
        <v>0.4</v>
      </c>
      <c r="J376" s="42">
        <f t="shared" si="14"/>
        <v>1.36</v>
      </c>
      <c r="K376" s="35">
        <v>1</v>
      </c>
      <c r="L376" s="34">
        <f t="shared" si="15"/>
        <v>3.4</v>
      </c>
      <c r="M376" s="32">
        <v>4</v>
      </c>
      <c r="N376" s="34">
        <f t="shared" si="16"/>
        <v>2.04</v>
      </c>
      <c r="O376" s="63">
        <f t="shared" si="17"/>
        <v>12158400</v>
      </c>
      <c r="P376" s="52">
        <v>2023</v>
      </c>
      <c r="Q376" s="132" t="s">
        <v>66</v>
      </c>
      <c r="R376" s="32" t="s">
        <v>68</v>
      </c>
    </row>
    <row r="377" spans="1:18" s="143" customFormat="1" ht="27" x14ac:dyDescent="0.25">
      <c r="A377" s="142"/>
      <c r="B377" s="43" t="s">
        <v>69</v>
      </c>
      <c r="C377" s="44"/>
      <c r="D377" s="47"/>
      <c r="E377" s="46"/>
      <c r="F377" s="46"/>
      <c r="G377" s="47"/>
      <c r="H377" s="45"/>
      <c r="I377" s="49"/>
      <c r="J377" s="50"/>
      <c r="K377" s="49"/>
      <c r="L377" s="45"/>
      <c r="M377" s="47">
        <f>SUM(M375:M376)</f>
        <v>6</v>
      </c>
      <c r="N377" s="45"/>
      <c r="O377" s="65">
        <f>SUM(O375:O376)</f>
        <v>17522400</v>
      </c>
      <c r="P377" s="54"/>
      <c r="Q377" s="140"/>
      <c r="R377" s="47"/>
    </row>
    <row r="378" spans="1:18" s="133" customFormat="1" ht="25.5" x14ac:dyDescent="0.25">
      <c r="A378" s="131">
        <v>180</v>
      </c>
      <c r="B378" s="30" t="s">
        <v>583</v>
      </c>
      <c r="C378" s="31">
        <v>29665</v>
      </c>
      <c r="D378" s="52" t="s">
        <v>24</v>
      </c>
      <c r="E378" s="33">
        <v>3.06</v>
      </c>
      <c r="F378" s="33"/>
      <c r="G378" s="32"/>
      <c r="H378" s="34"/>
      <c r="I378" s="35">
        <v>0.4</v>
      </c>
      <c r="J378" s="42">
        <f t="shared" si="10"/>
        <v>1.2240000000000002</v>
      </c>
      <c r="K378" s="35">
        <v>1</v>
      </c>
      <c r="L378" s="34">
        <f t="shared" si="11"/>
        <v>3.06</v>
      </c>
      <c r="M378" s="32">
        <v>6</v>
      </c>
      <c r="N378" s="34">
        <f t="shared" si="12"/>
        <v>1.8359999999999999</v>
      </c>
      <c r="O378" s="63">
        <f t="shared" si="13"/>
        <v>16413839.999999998</v>
      </c>
      <c r="P378" s="52">
        <v>2023</v>
      </c>
      <c r="Q378" s="132" t="s">
        <v>66</v>
      </c>
      <c r="R378" s="32" t="s">
        <v>39</v>
      </c>
    </row>
    <row r="379" spans="1:18" s="138" customFormat="1" ht="27" x14ac:dyDescent="0.25">
      <c r="A379" s="134"/>
      <c r="B379" s="43" t="s">
        <v>584</v>
      </c>
      <c r="C379" s="44"/>
      <c r="D379" s="54"/>
      <c r="E379" s="46"/>
      <c r="F379" s="46"/>
      <c r="G379" s="47"/>
      <c r="H379" s="45"/>
      <c r="I379" s="49"/>
      <c r="J379" s="50"/>
      <c r="K379" s="41"/>
      <c r="L379" s="40"/>
      <c r="M379" s="47">
        <f>SUM(M378:M378)</f>
        <v>6</v>
      </c>
      <c r="N379" s="40"/>
      <c r="O379" s="135">
        <f>SUM(O378:O378)</f>
        <v>16413839.999999998</v>
      </c>
      <c r="P379" s="136"/>
      <c r="Q379" s="140"/>
      <c r="R379" s="38"/>
    </row>
    <row r="380" spans="1:18" s="133" customFormat="1" ht="25.5" x14ac:dyDescent="0.25">
      <c r="A380" s="131">
        <v>181</v>
      </c>
      <c r="B380" s="30" t="s">
        <v>585</v>
      </c>
      <c r="C380" s="31">
        <v>31938</v>
      </c>
      <c r="D380" s="32" t="s">
        <v>24</v>
      </c>
      <c r="E380" s="33">
        <v>2.72</v>
      </c>
      <c r="F380" s="33"/>
      <c r="G380" s="32"/>
      <c r="H380" s="34"/>
      <c r="I380" s="35">
        <v>0.4</v>
      </c>
      <c r="J380" s="42">
        <f t="shared" si="10"/>
        <v>1.0880000000000001</v>
      </c>
      <c r="K380" s="35">
        <v>1</v>
      </c>
      <c r="L380" s="34">
        <f t="shared" si="11"/>
        <v>2.72</v>
      </c>
      <c r="M380" s="32">
        <v>6</v>
      </c>
      <c r="N380" s="34">
        <f t="shared" si="12"/>
        <v>1.6320000000000001</v>
      </c>
      <c r="O380" s="63">
        <f t="shared" si="13"/>
        <v>14590080.000000002</v>
      </c>
      <c r="P380" s="52">
        <v>2023</v>
      </c>
      <c r="Q380" s="132" t="s">
        <v>66</v>
      </c>
      <c r="R380" s="32" t="s">
        <v>39</v>
      </c>
    </row>
    <row r="381" spans="1:18" s="138" customFormat="1" ht="27" x14ac:dyDescent="0.25">
      <c r="A381" s="134"/>
      <c r="B381" s="43" t="s">
        <v>586</v>
      </c>
      <c r="C381" s="44"/>
      <c r="D381" s="47"/>
      <c r="E381" s="46"/>
      <c r="F381" s="46"/>
      <c r="G381" s="47"/>
      <c r="H381" s="45"/>
      <c r="I381" s="49"/>
      <c r="J381" s="50"/>
      <c r="K381" s="41"/>
      <c r="L381" s="40"/>
      <c r="M381" s="47">
        <f>SUM(M380:M380)</f>
        <v>6</v>
      </c>
      <c r="N381" s="40"/>
      <c r="O381" s="135">
        <f>SUM(O380:O380)</f>
        <v>14590080.000000002</v>
      </c>
      <c r="P381" s="136"/>
      <c r="Q381" s="140"/>
      <c r="R381" s="38"/>
    </row>
    <row r="382" spans="1:18" s="133" customFormat="1" ht="25.5" x14ac:dyDescent="0.25">
      <c r="A382" s="131">
        <v>182</v>
      </c>
      <c r="B382" s="30" t="s">
        <v>587</v>
      </c>
      <c r="C382" s="31">
        <v>28775</v>
      </c>
      <c r="D382" s="52" t="s">
        <v>24</v>
      </c>
      <c r="E382" s="33">
        <v>3.65</v>
      </c>
      <c r="F382" s="33"/>
      <c r="G382" s="32"/>
      <c r="H382" s="34"/>
      <c r="I382" s="35">
        <v>0.4</v>
      </c>
      <c r="J382" s="42">
        <f t="shared" si="10"/>
        <v>1.46</v>
      </c>
      <c r="K382" s="35">
        <v>1</v>
      </c>
      <c r="L382" s="34">
        <f t="shared" si="11"/>
        <v>3.65</v>
      </c>
      <c r="M382" s="32">
        <v>6</v>
      </c>
      <c r="N382" s="34">
        <f t="shared" si="12"/>
        <v>2.19</v>
      </c>
      <c r="O382" s="63">
        <f t="shared" si="13"/>
        <v>19578600</v>
      </c>
      <c r="P382" s="52">
        <v>2023</v>
      </c>
      <c r="Q382" s="132" t="s">
        <v>66</v>
      </c>
      <c r="R382" s="32" t="s">
        <v>39</v>
      </c>
    </row>
    <row r="383" spans="1:18" s="138" customFormat="1" ht="27" x14ac:dyDescent="0.25">
      <c r="A383" s="134"/>
      <c r="B383" s="43" t="s">
        <v>588</v>
      </c>
      <c r="C383" s="44"/>
      <c r="D383" s="54"/>
      <c r="E383" s="46"/>
      <c r="F383" s="46"/>
      <c r="G383" s="47"/>
      <c r="H383" s="45"/>
      <c r="I383" s="49"/>
      <c r="J383" s="50"/>
      <c r="K383" s="41"/>
      <c r="L383" s="40"/>
      <c r="M383" s="47">
        <f>SUM(M382:M382)</f>
        <v>6</v>
      </c>
      <c r="N383" s="40"/>
      <c r="O383" s="135">
        <f>SUM(O382:O382)</f>
        <v>19578600</v>
      </c>
      <c r="P383" s="136"/>
      <c r="Q383" s="140"/>
      <c r="R383" s="38"/>
    </row>
    <row r="384" spans="1:18" s="133" customFormat="1" ht="25.5" x14ac:dyDescent="0.25">
      <c r="A384" s="131">
        <v>183</v>
      </c>
      <c r="B384" s="30" t="s">
        <v>589</v>
      </c>
      <c r="C384" s="31">
        <v>32818</v>
      </c>
      <c r="D384" s="32" t="s">
        <v>590</v>
      </c>
      <c r="E384" s="33">
        <v>3</v>
      </c>
      <c r="F384" s="33">
        <v>0.4</v>
      </c>
      <c r="G384" s="32"/>
      <c r="H384" s="34"/>
      <c r="I384" s="35">
        <v>0.4</v>
      </c>
      <c r="J384" s="42">
        <f t="shared" si="10"/>
        <v>1.36</v>
      </c>
      <c r="K384" s="35">
        <v>1</v>
      </c>
      <c r="L384" s="34">
        <f t="shared" si="11"/>
        <v>3.4</v>
      </c>
      <c r="M384" s="32">
        <v>1</v>
      </c>
      <c r="N384" s="34">
        <f t="shared" si="12"/>
        <v>2.04</v>
      </c>
      <c r="O384" s="63">
        <f t="shared" si="13"/>
        <v>3039600</v>
      </c>
      <c r="P384" s="52">
        <v>2023</v>
      </c>
      <c r="Q384" s="132" t="s">
        <v>771</v>
      </c>
      <c r="R384" s="32" t="s">
        <v>78</v>
      </c>
    </row>
    <row r="385" spans="1:18" s="133" customFormat="1" ht="38.25" x14ac:dyDescent="0.25">
      <c r="A385" s="131"/>
      <c r="B385" s="30" t="s">
        <v>589</v>
      </c>
      <c r="C385" s="31">
        <v>32818</v>
      </c>
      <c r="D385" s="32" t="s">
        <v>590</v>
      </c>
      <c r="E385" s="33">
        <v>3.33</v>
      </c>
      <c r="F385" s="33">
        <v>0.4</v>
      </c>
      <c r="G385" s="32"/>
      <c r="H385" s="34"/>
      <c r="I385" s="35">
        <v>0.4</v>
      </c>
      <c r="J385" s="42">
        <f t="shared" si="10"/>
        <v>1.492</v>
      </c>
      <c r="K385" s="35">
        <v>1</v>
      </c>
      <c r="L385" s="34">
        <f t="shared" si="11"/>
        <v>3.73</v>
      </c>
      <c r="M385" s="32">
        <v>5</v>
      </c>
      <c r="N385" s="34">
        <f t="shared" si="12"/>
        <v>2.238</v>
      </c>
      <c r="O385" s="63">
        <f t="shared" si="13"/>
        <v>16673100</v>
      </c>
      <c r="P385" s="52">
        <v>2023</v>
      </c>
      <c r="Q385" s="132" t="s">
        <v>771</v>
      </c>
      <c r="R385" s="32" t="s">
        <v>591</v>
      </c>
    </row>
    <row r="386" spans="1:18" s="138" customFormat="1" ht="27" x14ac:dyDescent="0.25">
      <c r="A386" s="134"/>
      <c r="B386" s="43" t="s">
        <v>592</v>
      </c>
      <c r="C386" s="44"/>
      <c r="D386" s="47"/>
      <c r="E386" s="46"/>
      <c r="F386" s="46"/>
      <c r="G386" s="47"/>
      <c r="H386" s="45"/>
      <c r="I386" s="49"/>
      <c r="J386" s="50"/>
      <c r="K386" s="41"/>
      <c r="L386" s="40"/>
      <c r="M386" s="47">
        <f>SUM(M384:M385)</f>
        <v>6</v>
      </c>
      <c r="N386" s="40"/>
      <c r="O386" s="135">
        <f>SUM(O384:O385)</f>
        <v>19712700</v>
      </c>
      <c r="P386" s="52"/>
      <c r="Q386" s="140"/>
      <c r="R386" s="38"/>
    </row>
    <row r="387" spans="1:18" s="133" customFormat="1" ht="25.5" x14ac:dyDescent="0.25">
      <c r="A387" s="131">
        <v>184</v>
      </c>
      <c r="B387" s="30" t="s">
        <v>593</v>
      </c>
      <c r="C387" s="31">
        <v>32549</v>
      </c>
      <c r="D387" s="32" t="s">
        <v>24</v>
      </c>
      <c r="E387" s="33">
        <v>2.72</v>
      </c>
      <c r="F387" s="33"/>
      <c r="G387" s="32"/>
      <c r="H387" s="34"/>
      <c r="I387" s="35">
        <v>0.4</v>
      </c>
      <c r="J387" s="42">
        <f t="shared" si="10"/>
        <v>1.0880000000000001</v>
      </c>
      <c r="K387" s="35">
        <v>1</v>
      </c>
      <c r="L387" s="34">
        <f t="shared" si="11"/>
        <v>2.72</v>
      </c>
      <c r="M387" s="32">
        <v>6</v>
      </c>
      <c r="N387" s="34">
        <f t="shared" si="12"/>
        <v>1.6320000000000001</v>
      </c>
      <c r="O387" s="63">
        <f t="shared" si="13"/>
        <v>14590080.000000002</v>
      </c>
      <c r="P387" s="52">
        <v>2023</v>
      </c>
      <c r="Q387" s="132" t="s">
        <v>771</v>
      </c>
      <c r="R387" s="32" t="s">
        <v>39</v>
      </c>
    </row>
    <row r="388" spans="1:18" s="138" customFormat="1" ht="27" x14ac:dyDescent="0.25">
      <c r="A388" s="134"/>
      <c r="B388" s="43" t="s">
        <v>594</v>
      </c>
      <c r="C388" s="44"/>
      <c r="D388" s="47"/>
      <c r="E388" s="46"/>
      <c r="F388" s="46"/>
      <c r="G388" s="47"/>
      <c r="H388" s="45"/>
      <c r="I388" s="49"/>
      <c r="J388" s="50"/>
      <c r="K388" s="41"/>
      <c r="L388" s="40"/>
      <c r="M388" s="47">
        <f>SUM(M387:M387)</f>
        <v>6</v>
      </c>
      <c r="N388" s="40"/>
      <c r="O388" s="135">
        <f>SUM(O387:O387)</f>
        <v>14590080.000000002</v>
      </c>
      <c r="P388" s="136"/>
      <c r="Q388" s="140"/>
      <c r="R388" s="38"/>
    </row>
    <row r="389" spans="1:18" s="83" customFormat="1" ht="25.5" x14ac:dyDescent="0.25">
      <c r="A389" s="128">
        <v>185</v>
      </c>
      <c r="B389" s="17" t="s">
        <v>595</v>
      </c>
      <c r="C389" s="18">
        <v>25656</v>
      </c>
      <c r="D389" s="51" t="s">
        <v>596</v>
      </c>
      <c r="E389" s="20">
        <v>4.74</v>
      </c>
      <c r="F389" s="20">
        <v>0.5</v>
      </c>
      <c r="G389" s="19"/>
      <c r="H389" s="21"/>
      <c r="I389" s="22">
        <v>0.4</v>
      </c>
      <c r="J389" s="23">
        <f t="shared" si="10"/>
        <v>2.0960000000000001</v>
      </c>
      <c r="K389" s="29">
        <v>1</v>
      </c>
      <c r="L389" s="28">
        <f t="shared" si="11"/>
        <v>5.24</v>
      </c>
      <c r="M389" s="19">
        <v>6</v>
      </c>
      <c r="N389" s="28">
        <f t="shared" si="12"/>
        <v>3.1440000000000001</v>
      </c>
      <c r="O389" s="64">
        <f t="shared" si="13"/>
        <v>28107360</v>
      </c>
      <c r="P389" s="53">
        <v>2023</v>
      </c>
      <c r="Q389" s="129" t="s">
        <v>56</v>
      </c>
      <c r="R389" s="24" t="s">
        <v>39</v>
      </c>
    </row>
    <row r="390" spans="1:18" s="138" customFormat="1" ht="27" x14ac:dyDescent="0.25">
      <c r="A390" s="134"/>
      <c r="B390" s="43" t="s">
        <v>597</v>
      </c>
      <c r="C390" s="44"/>
      <c r="D390" s="54"/>
      <c r="E390" s="46"/>
      <c r="F390" s="46"/>
      <c r="G390" s="47"/>
      <c r="H390" s="45"/>
      <c r="I390" s="49"/>
      <c r="J390" s="50"/>
      <c r="K390" s="41"/>
      <c r="L390" s="40"/>
      <c r="M390" s="47">
        <f>SUM(M389:M389)</f>
        <v>6</v>
      </c>
      <c r="N390" s="40"/>
      <c r="O390" s="135">
        <f>SUM(O389:O389)</f>
        <v>28107360</v>
      </c>
      <c r="P390" s="136"/>
      <c r="Q390" s="140"/>
      <c r="R390" s="38"/>
    </row>
    <row r="391" spans="1:18" s="133" customFormat="1" ht="25.5" x14ac:dyDescent="0.25">
      <c r="A391" s="131">
        <v>186</v>
      </c>
      <c r="B391" s="30" t="s">
        <v>54</v>
      </c>
      <c r="C391" s="60">
        <v>33149</v>
      </c>
      <c r="D391" s="52" t="s">
        <v>55</v>
      </c>
      <c r="E391" s="33">
        <v>3</v>
      </c>
      <c r="F391" s="33">
        <v>0.5</v>
      </c>
      <c r="G391" s="32"/>
      <c r="H391" s="34"/>
      <c r="I391" s="35">
        <v>0.4</v>
      </c>
      <c r="J391" s="42">
        <f t="shared" si="10"/>
        <v>1.4000000000000001</v>
      </c>
      <c r="K391" s="35">
        <v>1</v>
      </c>
      <c r="L391" s="34">
        <f t="shared" si="11"/>
        <v>3.5</v>
      </c>
      <c r="M391" s="32">
        <v>6</v>
      </c>
      <c r="N391" s="34">
        <f t="shared" si="12"/>
        <v>2.0999999999999996</v>
      </c>
      <c r="O391" s="63">
        <f t="shared" si="13"/>
        <v>18773999.999999996</v>
      </c>
      <c r="P391" s="52">
        <v>2023</v>
      </c>
      <c r="Q391" s="132" t="s">
        <v>58</v>
      </c>
      <c r="R391" s="32" t="s">
        <v>39</v>
      </c>
    </row>
    <row r="392" spans="1:18" s="138" customFormat="1" ht="27" x14ac:dyDescent="0.25">
      <c r="A392" s="134"/>
      <c r="B392" s="43" t="s">
        <v>62</v>
      </c>
      <c r="C392" s="62"/>
      <c r="D392" s="54"/>
      <c r="E392" s="46"/>
      <c r="F392" s="46"/>
      <c r="G392" s="47"/>
      <c r="H392" s="45"/>
      <c r="I392" s="49"/>
      <c r="J392" s="50"/>
      <c r="K392" s="41"/>
      <c r="L392" s="40"/>
      <c r="M392" s="47">
        <f>SUM(M391:M391)</f>
        <v>6</v>
      </c>
      <c r="N392" s="40"/>
      <c r="O392" s="135">
        <f>SUM(O391:O391)</f>
        <v>18773999.999999996</v>
      </c>
      <c r="P392" s="136"/>
      <c r="Q392" s="140"/>
      <c r="R392" s="38"/>
    </row>
    <row r="393" spans="1:18" s="133" customFormat="1" ht="25.5" x14ac:dyDescent="0.25">
      <c r="A393" s="131">
        <v>187</v>
      </c>
      <c r="B393" s="30" t="s">
        <v>598</v>
      </c>
      <c r="C393" s="31">
        <v>32769</v>
      </c>
      <c r="D393" s="52" t="s">
        <v>55</v>
      </c>
      <c r="E393" s="33">
        <v>3.33</v>
      </c>
      <c r="F393" s="33"/>
      <c r="G393" s="32"/>
      <c r="H393" s="34"/>
      <c r="I393" s="35">
        <v>0.4</v>
      </c>
      <c r="J393" s="42">
        <f t="shared" si="10"/>
        <v>1.3320000000000001</v>
      </c>
      <c r="K393" s="35">
        <v>1</v>
      </c>
      <c r="L393" s="34">
        <f t="shared" si="11"/>
        <v>3.33</v>
      </c>
      <c r="M393" s="32">
        <v>6</v>
      </c>
      <c r="N393" s="34">
        <f t="shared" si="12"/>
        <v>1.998</v>
      </c>
      <c r="O393" s="63">
        <f t="shared" si="13"/>
        <v>17862120</v>
      </c>
      <c r="P393" s="52">
        <v>2023</v>
      </c>
      <c r="Q393" s="132" t="s">
        <v>56</v>
      </c>
      <c r="R393" s="32" t="s">
        <v>39</v>
      </c>
    </row>
    <row r="394" spans="1:18" s="143" customFormat="1" ht="27" x14ac:dyDescent="0.25">
      <c r="A394" s="142"/>
      <c r="B394" s="43" t="s">
        <v>601</v>
      </c>
      <c r="C394" s="44"/>
      <c r="D394" s="54"/>
      <c r="E394" s="46"/>
      <c r="F394" s="46"/>
      <c r="G394" s="47"/>
      <c r="H394" s="45"/>
      <c r="I394" s="49"/>
      <c r="J394" s="50"/>
      <c r="K394" s="49"/>
      <c r="L394" s="45"/>
      <c r="M394" s="47">
        <f>SUM(M393:M393)</f>
        <v>6</v>
      </c>
      <c r="N394" s="45"/>
      <c r="O394" s="65">
        <f>SUM(O393:O393)</f>
        <v>17862120</v>
      </c>
      <c r="P394" s="54"/>
      <c r="Q394" s="140"/>
      <c r="R394" s="47"/>
    </row>
    <row r="395" spans="1:18" s="133" customFormat="1" x14ac:dyDescent="0.25">
      <c r="A395" s="131">
        <v>188</v>
      </c>
      <c r="B395" s="30" t="s">
        <v>602</v>
      </c>
      <c r="C395" s="31">
        <v>30719</v>
      </c>
      <c r="D395" s="52" t="s">
        <v>603</v>
      </c>
      <c r="E395" s="33">
        <v>3.34</v>
      </c>
      <c r="F395" s="33"/>
      <c r="G395" s="32"/>
      <c r="H395" s="34"/>
      <c r="I395" s="35">
        <v>0.4</v>
      </c>
      <c r="J395" s="42">
        <f t="shared" si="10"/>
        <v>1.3360000000000001</v>
      </c>
      <c r="K395" s="35">
        <v>1</v>
      </c>
      <c r="L395" s="34">
        <f t="shared" si="11"/>
        <v>3.34</v>
      </c>
      <c r="M395" s="32">
        <v>6</v>
      </c>
      <c r="N395" s="34">
        <f t="shared" si="12"/>
        <v>2.0039999999999996</v>
      </c>
      <c r="O395" s="63">
        <f t="shared" si="13"/>
        <v>17915759.999999996</v>
      </c>
      <c r="P395" s="52">
        <v>2023</v>
      </c>
      <c r="Q395" s="132" t="s">
        <v>56</v>
      </c>
      <c r="R395" s="32" t="s">
        <v>39</v>
      </c>
    </row>
    <row r="396" spans="1:18" s="138" customFormat="1" ht="27" x14ac:dyDescent="0.25">
      <c r="A396" s="134"/>
      <c r="B396" s="43" t="s">
        <v>604</v>
      </c>
      <c r="C396" s="44"/>
      <c r="D396" s="54"/>
      <c r="E396" s="46"/>
      <c r="F396" s="46"/>
      <c r="G396" s="47"/>
      <c r="H396" s="45"/>
      <c r="I396" s="49"/>
      <c r="J396" s="50"/>
      <c r="K396" s="41"/>
      <c r="L396" s="40"/>
      <c r="M396" s="47">
        <f>SUM(M395:M395)</f>
        <v>6</v>
      </c>
      <c r="N396" s="40"/>
      <c r="O396" s="135">
        <f>SUM(O395:O395)</f>
        <v>17915759.999999996</v>
      </c>
      <c r="P396" s="136"/>
      <c r="Q396" s="140"/>
      <c r="R396" s="38"/>
    </row>
    <row r="397" spans="1:18" s="133" customFormat="1" ht="25.5" x14ac:dyDescent="0.25">
      <c r="A397" s="131">
        <v>189</v>
      </c>
      <c r="B397" s="30" t="s">
        <v>605</v>
      </c>
      <c r="C397" s="31">
        <v>34073</v>
      </c>
      <c r="D397" s="52" t="s">
        <v>603</v>
      </c>
      <c r="E397" s="33">
        <v>2.41</v>
      </c>
      <c r="F397" s="33"/>
      <c r="G397" s="32"/>
      <c r="H397" s="34"/>
      <c r="I397" s="35">
        <v>0.4</v>
      </c>
      <c r="J397" s="42">
        <f t="shared" si="10"/>
        <v>0.96400000000000008</v>
      </c>
      <c r="K397" s="35">
        <v>1</v>
      </c>
      <c r="L397" s="34">
        <f t="shared" si="11"/>
        <v>2.41</v>
      </c>
      <c r="M397" s="32">
        <v>6</v>
      </c>
      <c r="N397" s="34">
        <f t="shared" si="12"/>
        <v>1.4460000000000002</v>
      </c>
      <c r="O397" s="63">
        <f t="shared" si="13"/>
        <v>12927240.000000004</v>
      </c>
      <c r="P397" s="52">
        <v>2023</v>
      </c>
      <c r="Q397" s="132" t="s">
        <v>56</v>
      </c>
      <c r="R397" s="32" t="s">
        <v>39</v>
      </c>
    </row>
    <row r="398" spans="1:18" s="138" customFormat="1" ht="27" x14ac:dyDescent="0.25">
      <c r="A398" s="134"/>
      <c r="B398" s="43" t="s">
        <v>606</v>
      </c>
      <c r="C398" s="44"/>
      <c r="D398" s="54"/>
      <c r="E398" s="46"/>
      <c r="F398" s="46"/>
      <c r="G398" s="47"/>
      <c r="H398" s="45"/>
      <c r="I398" s="49"/>
      <c r="J398" s="50"/>
      <c r="K398" s="41"/>
      <c r="L398" s="40"/>
      <c r="M398" s="47">
        <f>SUM(M397:M397)</f>
        <v>6</v>
      </c>
      <c r="N398" s="40"/>
      <c r="O398" s="135">
        <f>SUM(O397:O397)</f>
        <v>12927240.000000004</v>
      </c>
      <c r="P398" s="136"/>
      <c r="Q398" s="140"/>
      <c r="R398" s="38"/>
    </row>
    <row r="399" spans="1:18" s="133" customFormat="1" ht="25.5" x14ac:dyDescent="0.25">
      <c r="A399" s="131">
        <v>190</v>
      </c>
      <c r="B399" s="30" t="s">
        <v>607</v>
      </c>
      <c r="C399" s="31">
        <v>29480</v>
      </c>
      <c r="D399" s="52" t="s">
        <v>603</v>
      </c>
      <c r="E399" s="33">
        <v>3.34</v>
      </c>
      <c r="F399" s="33"/>
      <c r="G399" s="32"/>
      <c r="H399" s="34"/>
      <c r="I399" s="35">
        <v>0.4</v>
      </c>
      <c r="J399" s="42">
        <f t="shared" si="10"/>
        <v>1.3360000000000001</v>
      </c>
      <c r="K399" s="35">
        <v>1</v>
      </c>
      <c r="L399" s="34">
        <f t="shared" si="11"/>
        <v>3.34</v>
      </c>
      <c r="M399" s="32">
        <v>6</v>
      </c>
      <c r="N399" s="34">
        <f t="shared" si="12"/>
        <v>2.0039999999999996</v>
      </c>
      <c r="O399" s="63">
        <f t="shared" si="13"/>
        <v>17915759.999999996</v>
      </c>
      <c r="P399" s="52">
        <v>2023</v>
      </c>
      <c r="Q399" s="132" t="s">
        <v>56</v>
      </c>
      <c r="R399" s="32" t="s">
        <v>39</v>
      </c>
    </row>
    <row r="400" spans="1:18" s="138" customFormat="1" ht="27" x14ac:dyDescent="0.25">
      <c r="A400" s="134"/>
      <c r="B400" s="43" t="s">
        <v>608</v>
      </c>
      <c r="C400" s="44"/>
      <c r="D400" s="54"/>
      <c r="E400" s="46"/>
      <c r="F400" s="46"/>
      <c r="G400" s="47"/>
      <c r="H400" s="45"/>
      <c r="I400" s="49"/>
      <c r="J400" s="50"/>
      <c r="K400" s="41"/>
      <c r="L400" s="40"/>
      <c r="M400" s="47">
        <f>SUM(M399:M399)</f>
        <v>6</v>
      </c>
      <c r="N400" s="40"/>
      <c r="O400" s="135">
        <f>SUM(O399:O399)</f>
        <v>17915759.999999996</v>
      </c>
      <c r="P400" s="136"/>
      <c r="Q400" s="140"/>
      <c r="R400" s="38"/>
    </row>
    <row r="401" spans="1:18" s="133" customFormat="1" ht="25.5" x14ac:dyDescent="0.25">
      <c r="A401" s="131">
        <v>191</v>
      </c>
      <c r="B401" s="30" t="s">
        <v>609</v>
      </c>
      <c r="C401" s="31">
        <v>26433</v>
      </c>
      <c r="D401" s="52" t="s">
        <v>603</v>
      </c>
      <c r="E401" s="33">
        <v>4.58</v>
      </c>
      <c r="F401" s="33"/>
      <c r="G401" s="35"/>
      <c r="H401" s="34"/>
      <c r="I401" s="35">
        <v>0.4</v>
      </c>
      <c r="J401" s="42">
        <f t="shared" si="10"/>
        <v>1.8320000000000001</v>
      </c>
      <c r="K401" s="35">
        <v>1</v>
      </c>
      <c r="L401" s="34">
        <f t="shared" si="11"/>
        <v>4.58</v>
      </c>
      <c r="M401" s="32">
        <v>6</v>
      </c>
      <c r="N401" s="34">
        <f t="shared" si="12"/>
        <v>2.7480000000000002</v>
      </c>
      <c r="O401" s="63">
        <f>+N401*M401*1490000</f>
        <v>24567120</v>
      </c>
      <c r="P401" s="52">
        <v>2023</v>
      </c>
      <c r="Q401" s="132" t="s">
        <v>56</v>
      </c>
      <c r="R401" s="32" t="s">
        <v>39</v>
      </c>
    </row>
    <row r="402" spans="1:18" s="138" customFormat="1" ht="27" x14ac:dyDescent="0.25">
      <c r="A402" s="134"/>
      <c r="B402" s="43" t="s">
        <v>610</v>
      </c>
      <c r="C402" s="44"/>
      <c r="D402" s="54"/>
      <c r="E402" s="46"/>
      <c r="F402" s="46"/>
      <c r="G402" s="49"/>
      <c r="H402" s="45"/>
      <c r="I402" s="49"/>
      <c r="J402" s="50"/>
      <c r="K402" s="41"/>
      <c r="L402" s="40"/>
      <c r="M402" s="47">
        <f>SUM(M401:M401)</f>
        <v>6</v>
      </c>
      <c r="N402" s="40"/>
      <c r="O402" s="135">
        <f>SUM(O401:O401)</f>
        <v>24567120</v>
      </c>
      <c r="P402" s="136"/>
      <c r="Q402" s="140"/>
      <c r="R402" s="38"/>
    </row>
    <row r="403" spans="1:18" s="133" customFormat="1" x14ac:dyDescent="0.25">
      <c r="A403" s="131">
        <v>192</v>
      </c>
      <c r="B403" s="30" t="s">
        <v>611</v>
      </c>
      <c r="C403" s="31">
        <v>31611</v>
      </c>
      <c r="D403" s="52" t="s">
        <v>603</v>
      </c>
      <c r="E403" s="33">
        <v>2.72</v>
      </c>
      <c r="F403" s="33"/>
      <c r="G403" s="32"/>
      <c r="H403" s="34"/>
      <c r="I403" s="35">
        <v>0.4</v>
      </c>
      <c r="J403" s="42">
        <f t="shared" si="10"/>
        <v>1.0880000000000001</v>
      </c>
      <c r="K403" s="35">
        <v>1</v>
      </c>
      <c r="L403" s="34">
        <f t="shared" si="11"/>
        <v>2.72</v>
      </c>
      <c r="M403" s="32">
        <v>6</v>
      </c>
      <c r="N403" s="34">
        <f t="shared" si="12"/>
        <v>1.6320000000000001</v>
      </c>
      <c r="O403" s="63">
        <f t="shared" si="13"/>
        <v>14590080.000000002</v>
      </c>
      <c r="P403" s="52">
        <v>2023</v>
      </c>
      <c r="Q403" s="132" t="s">
        <v>56</v>
      </c>
      <c r="R403" s="32" t="s">
        <v>39</v>
      </c>
    </row>
    <row r="404" spans="1:18" s="138" customFormat="1" ht="27" x14ac:dyDescent="0.25">
      <c r="A404" s="134"/>
      <c r="B404" s="43" t="s">
        <v>612</v>
      </c>
      <c r="C404" s="44"/>
      <c r="D404" s="54"/>
      <c r="E404" s="46"/>
      <c r="F404" s="46"/>
      <c r="G404" s="47"/>
      <c r="H404" s="45"/>
      <c r="I404" s="49"/>
      <c r="J404" s="50"/>
      <c r="K404" s="41"/>
      <c r="L404" s="40"/>
      <c r="M404" s="47">
        <f>SUM(M403:M403)</f>
        <v>6</v>
      </c>
      <c r="N404" s="40"/>
      <c r="O404" s="135">
        <f>SUM(O403:O403)</f>
        <v>14590080.000000002</v>
      </c>
      <c r="P404" s="136"/>
      <c r="Q404" s="140"/>
      <c r="R404" s="38"/>
    </row>
    <row r="405" spans="1:18" s="133" customFormat="1" ht="25.5" x14ac:dyDescent="0.25">
      <c r="A405" s="131">
        <v>193</v>
      </c>
      <c r="B405" s="30" t="s">
        <v>613</v>
      </c>
      <c r="C405" s="31">
        <v>33128</v>
      </c>
      <c r="D405" s="52" t="s">
        <v>603</v>
      </c>
      <c r="E405" s="33">
        <v>2.72</v>
      </c>
      <c r="F405" s="33"/>
      <c r="G405" s="32"/>
      <c r="H405" s="34"/>
      <c r="I405" s="35">
        <v>0.4</v>
      </c>
      <c r="J405" s="42">
        <f t="shared" ref="J405" si="18">I405*(E405+F405+H405)</f>
        <v>1.0880000000000001</v>
      </c>
      <c r="K405" s="35">
        <v>1</v>
      </c>
      <c r="L405" s="34">
        <f t="shared" ref="L405" si="19">K405*(E405+F405+H405)</f>
        <v>2.72</v>
      </c>
      <c r="M405" s="32">
        <v>6</v>
      </c>
      <c r="N405" s="34">
        <f t="shared" si="12"/>
        <v>1.6320000000000001</v>
      </c>
      <c r="O405" s="63">
        <f t="shared" si="13"/>
        <v>14590080.000000002</v>
      </c>
      <c r="P405" s="52">
        <v>2023</v>
      </c>
      <c r="Q405" s="132" t="s">
        <v>56</v>
      </c>
      <c r="R405" s="32" t="s">
        <v>39</v>
      </c>
    </row>
    <row r="406" spans="1:18" s="138" customFormat="1" ht="27" x14ac:dyDescent="0.25">
      <c r="A406" s="134"/>
      <c r="B406" s="43" t="s">
        <v>614</v>
      </c>
      <c r="C406" s="44"/>
      <c r="D406" s="54"/>
      <c r="E406" s="46"/>
      <c r="F406" s="46"/>
      <c r="G406" s="47"/>
      <c r="H406" s="45"/>
      <c r="I406" s="49"/>
      <c r="J406" s="50"/>
      <c r="K406" s="41"/>
      <c r="L406" s="40"/>
      <c r="M406" s="47">
        <f>SUM(M405:M405)</f>
        <v>6</v>
      </c>
      <c r="N406" s="40"/>
      <c r="O406" s="135">
        <f>SUM(O405:O405)</f>
        <v>14590080.000000002</v>
      </c>
      <c r="P406" s="136"/>
      <c r="Q406" s="140"/>
      <c r="R406" s="38"/>
    </row>
    <row r="407" spans="1:18" s="133" customFormat="1" ht="25.5" x14ac:dyDescent="0.25">
      <c r="A407" s="131">
        <v>194</v>
      </c>
      <c r="B407" s="30" t="s">
        <v>615</v>
      </c>
      <c r="C407" s="31">
        <v>30671</v>
      </c>
      <c r="D407" s="52" t="s">
        <v>55</v>
      </c>
      <c r="E407" s="33">
        <v>3.33</v>
      </c>
      <c r="F407" s="33"/>
      <c r="G407" s="32"/>
      <c r="H407" s="34"/>
      <c r="I407" s="35">
        <v>0.4</v>
      </c>
      <c r="J407" s="42">
        <f t="shared" ref="J407:J440" si="20">I407*(E407+F407+H407)</f>
        <v>1.3320000000000001</v>
      </c>
      <c r="K407" s="35">
        <v>1</v>
      </c>
      <c r="L407" s="34">
        <f t="shared" ref="L407:L440" si="21">K407*(E407+F407+H407)</f>
        <v>3.33</v>
      </c>
      <c r="M407" s="32">
        <v>6</v>
      </c>
      <c r="N407" s="34">
        <f t="shared" si="12"/>
        <v>1.998</v>
      </c>
      <c r="O407" s="63">
        <f t="shared" si="13"/>
        <v>17862120</v>
      </c>
      <c r="P407" s="52">
        <v>2023</v>
      </c>
      <c r="Q407" s="132" t="s">
        <v>56</v>
      </c>
      <c r="R407" s="32" t="s">
        <v>39</v>
      </c>
    </row>
    <row r="408" spans="1:18" s="138" customFormat="1" ht="27" x14ac:dyDescent="0.25">
      <c r="A408" s="134"/>
      <c r="B408" s="43" t="s">
        <v>617</v>
      </c>
      <c r="C408" s="44"/>
      <c r="D408" s="54"/>
      <c r="E408" s="46"/>
      <c r="F408" s="46"/>
      <c r="G408" s="47"/>
      <c r="H408" s="45"/>
      <c r="I408" s="49"/>
      <c r="J408" s="50"/>
      <c r="K408" s="41"/>
      <c r="L408" s="40"/>
      <c r="M408" s="47">
        <f>SUM(M407:M407)</f>
        <v>6</v>
      </c>
      <c r="N408" s="40"/>
      <c r="O408" s="135">
        <f>SUM(O407:O407)</f>
        <v>17862120</v>
      </c>
      <c r="P408" s="136"/>
      <c r="Q408" s="140"/>
      <c r="R408" s="38"/>
    </row>
    <row r="409" spans="1:18" s="133" customFormat="1" ht="25.5" x14ac:dyDescent="0.25">
      <c r="A409" s="131">
        <v>195</v>
      </c>
      <c r="B409" s="30" t="s">
        <v>618</v>
      </c>
      <c r="C409" s="31">
        <v>31189</v>
      </c>
      <c r="D409" s="52" t="s">
        <v>603</v>
      </c>
      <c r="E409" s="33">
        <v>3.34</v>
      </c>
      <c r="F409" s="33"/>
      <c r="G409" s="32"/>
      <c r="H409" s="34"/>
      <c r="I409" s="35">
        <v>0.4</v>
      </c>
      <c r="J409" s="42">
        <f t="shared" si="20"/>
        <v>1.3360000000000001</v>
      </c>
      <c r="K409" s="35">
        <v>1</v>
      </c>
      <c r="L409" s="34">
        <f t="shared" si="21"/>
        <v>3.34</v>
      </c>
      <c r="M409" s="32">
        <v>6</v>
      </c>
      <c r="N409" s="34">
        <f t="shared" si="12"/>
        <v>2.0039999999999996</v>
      </c>
      <c r="O409" s="63">
        <f t="shared" si="13"/>
        <v>17915759.999999996</v>
      </c>
      <c r="P409" s="52">
        <v>2023</v>
      </c>
      <c r="Q409" s="132" t="s">
        <v>56</v>
      </c>
      <c r="R409" s="32" t="s">
        <v>39</v>
      </c>
    </row>
    <row r="410" spans="1:18" s="138" customFormat="1" ht="27" x14ac:dyDescent="0.25">
      <c r="A410" s="134"/>
      <c r="B410" s="43" t="s">
        <v>619</v>
      </c>
      <c r="C410" s="44"/>
      <c r="D410" s="54"/>
      <c r="E410" s="46"/>
      <c r="F410" s="46"/>
      <c r="G410" s="47"/>
      <c r="H410" s="45"/>
      <c r="I410" s="49"/>
      <c r="J410" s="50"/>
      <c r="K410" s="41"/>
      <c r="L410" s="40"/>
      <c r="M410" s="47">
        <f>SUM(M409:M409)</f>
        <v>6</v>
      </c>
      <c r="N410" s="40"/>
      <c r="O410" s="135">
        <f>SUM(O409:O409)</f>
        <v>17915759.999999996</v>
      </c>
      <c r="P410" s="136"/>
      <c r="Q410" s="140"/>
      <c r="R410" s="38"/>
    </row>
    <row r="411" spans="1:18" s="83" customFormat="1" ht="51" x14ac:dyDescent="0.25">
      <c r="A411" s="128">
        <v>196</v>
      </c>
      <c r="B411" s="30" t="s">
        <v>620</v>
      </c>
      <c r="C411" s="31">
        <v>32600</v>
      </c>
      <c r="D411" s="52" t="s">
        <v>603</v>
      </c>
      <c r="E411" s="33">
        <f>2.1*85%</f>
        <v>1.7849999999999999</v>
      </c>
      <c r="F411" s="33"/>
      <c r="G411" s="32"/>
      <c r="H411" s="34"/>
      <c r="I411" s="35">
        <v>0.4</v>
      </c>
      <c r="J411" s="130">
        <f>I411*(E411+F411+H411)</f>
        <v>0.71399999999999997</v>
      </c>
      <c r="K411" s="29">
        <v>1</v>
      </c>
      <c r="L411" s="28">
        <f>K411*(E411+F411+H411)</f>
        <v>1.7849999999999999</v>
      </c>
      <c r="M411" s="24">
        <v>6</v>
      </c>
      <c r="N411" s="28">
        <f>+L411-J411</f>
        <v>1.071</v>
      </c>
      <c r="O411" s="64">
        <f>+M411*N411*1490000</f>
        <v>9574740</v>
      </c>
      <c r="P411" s="53">
        <v>2023</v>
      </c>
      <c r="Q411" s="67" t="s">
        <v>56</v>
      </c>
      <c r="R411" s="24" t="s">
        <v>621</v>
      </c>
    </row>
    <row r="412" spans="1:18" s="138" customFormat="1" ht="27" x14ac:dyDescent="0.25">
      <c r="A412" s="134"/>
      <c r="B412" s="72" t="s">
        <v>622</v>
      </c>
      <c r="C412" s="73"/>
      <c r="D412" s="78"/>
      <c r="E412" s="74"/>
      <c r="F412" s="74"/>
      <c r="G412" s="75"/>
      <c r="H412" s="48"/>
      <c r="I412" s="76"/>
      <c r="J412" s="71"/>
      <c r="K412" s="41"/>
      <c r="L412" s="40"/>
      <c r="M412" s="38">
        <f>SUM(M411:M411)</f>
        <v>6</v>
      </c>
      <c r="N412" s="40"/>
      <c r="O412" s="135">
        <f>SUM(O411:O411)</f>
        <v>9574740</v>
      </c>
      <c r="P412" s="136"/>
      <c r="Q412" s="137"/>
      <c r="R412" s="38"/>
    </row>
    <row r="413" spans="1:18" s="133" customFormat="1" ht="25.5" x14ac:dyDescent="0.25">
      <c r="A413" s="131">
        <v>197</v>
      </c>
      <c r="B413" s="30" t="s">
        <v>41</v>
      </c>
      <c r="C413" s="31">
        <v>27377</v>
      </c>
      <c r="D413" s="34" t="s">
        <v>42</v>
      </c>
      <c r="E413" s="33">
        <v>4.9800000000000004</v>
      </c>
      <c r="F413" s="33">
        <v>0.4</v>
      </c>
      <c r="G413" s="32"/>
      <c r="H413" s="34"/>
      <c r="I413" s="35">
        <v>0.4</v>
      </c>
      <c r="J413" s="42">
        <f t="shared" si="20"/>
        <v>2.1520000000000006</v>
      </c>
      <c r="K413" s="35">
        <v>1</v>
      </c>
      <c r="L413" s="34">
        <f t="shared" si="21"/>
        <v>5.3800000000000008</v>
      </c>
      <c r="M413" s="32">
        <v>6</v>
      </c>
      <c r="N413" s="34">
        <f t="shared" si="12"/>
        <v>3.2280000000000002</v>
      </c>
      <c r="O413" s="63">
        <f>+N413*M413*1490000</f>
        <v>28858320.000000004</v>
      </c>
      <c r="P413" s="52">
        <v>2023</v>
      </c>
      <c r="Q413" s="132" t="s">
        <v>43</v>
      </c>
      <c r="R413" s="32" t="s">
        <v>39</v>
      </c>
    </row>
    <row r="414" spans="1:18" s="147" customFormat="1" ht="27" x14ac:dyDescent="0.25">
      <c r="A414" s="144"/>
      <c r="B414" s="72" t="s">
        <v>45</v>
      </c>
      <c r="C414" s="73"/>
      <c r="D414" s="48"/>
      <c r="E414" s="74"/>
      <c r="F414" s="74"/>
      <c r="G414" s="75"/>
      <c r="H414" s="48"/>
      <c r="I414" s="76"/>
      <c r="J414" s="77"/>
      <c r="K414" s="76"/>
      <c r="L414" s="48"/>
      <c r="M414" s="75">
        <f>SUM(M413:M413)</f>
        <v>6</v>
      </c>
      <c r="N414" s="48"/>
      <c r="O414" s="145">
        <f>SUM(O413:O413)</f>
        <v>28858320.000000004</v>
      </c>
      <c r="P414" s="78"/>
      <c r="Q414" s="146"/>
      <c r="R414" s="75"/>
    </row>
    <row r="415" spans="1:18" s="133" customFormat="1" ht="25.5" x14ac:dyDescent="0.25">
      <c r="A415" s="131">
        <v>198</v>
      </c>
      <c r="B415" s="30" t="s">
        <v>46</v>
      </c>
      <c r="C415" s="31">
        <v>29374</v>
      </c>
      <c r="D415" s="52" t="s">
        <v>24</v>
      </c>
      <c r="E415" s="33">
        <v>3.65</v>
      </c>
      <c r="F415" s="33"/>
      <c r="G415" s="32"/>
      <c r="H415" s="34"/>
      <c r="I415" s="35">
        <v>0.4</v>
      </c>
      <c r="J415" s="42">
        <f t="shared" si="20"/>
        <v>1.46</v>
      </c>
      <c r="K415" s="35">
        <v>1</v>
      </c>
      <c r="L415" s="34">
        <f t="shared" si="21"/>
        <v>3.65</v>
      </c>
      <c r="M415" s="32">
        <v>6</v>
      </c>
      <c r="N415" s="34">
        <f t="shared" si="12"/>
        <v>2.19</v>
      </c>
      <c r="O415" s="63">
        <f t="shared" si="13"/>
        <v>19578600</v>
      </c>
      <c r="P415" s="52">
        <v>2023</v>
      </c>
      <c r="Q415" s="132" t="s">
        <v>43</v>
      </c>
      <c r="R415" s="32" t="s">
        <v>39</v>
      </c>
    </row>
    <row r="416" spans="1:18" s="147" customFormat="1" ht="27" x14ac:dyDescent="0.25">
      <c r="A416" s="144"/>
      <c r="B416" s="72" t="s">
        <v>47</v>
      </c>
      <c r="C416" s="73"/>
      <c r="D416" s="78"/>
      <c r="E416" s="74"/>
      <c r="F416" s="74"/>
      <c r="G416" s="75"/>
      <c r="H416" s="48"/>
      <c r="I416" s="76"/>
      <c r="J416" s="77"/>
      <c r="K416" s="76"/>
      <c r="L416" s="48"/>
      <c r="M416" s="75">
        <f>SUM(M415:M415)</f>
        <v>6</v>
      </c>
      <c r="N416" s="48"/>
      <c r="O416" s="145">
        <f>SUM(O415:O415)</f>
        <v>19578600</v>
      </c>
      <c r="P416" s="78"/>
      <c r="Q416" s="146"/>
      <c r="R416" s="75"/>
    </row>
    <row r="417" spans="1:18" s="133" customFormat="1" ht="25.5" x14ac:dyDescent="0.25">
      <c r="A417" s="131">
        <v>199</v>
      </c>
      <c r="B417" s="30" t="s">
        <v>48</v>
      </c>
      <c r="C417" s="31">
        <v>30720</v>
      </c>
      <c r="D417" s="34" t="s">
        <v>42</v>
      </c>
      <c r="E417" s="33">
        <v>3.66</v>
      </c>
      <c r="F417" s="33">
        <v>0.5</v>
      </c>
      <c r="G417" s="32"/>
      <c r="H417" s="34"/>
      <c r="I417" s="35">
        <v>0.4</v>
      </c>
      <c r="J417" s="42">
        <f t="shared" si="20"/>
        <v>1.6640000000000001</v>
      </c>
      <c r="K417" s="35">
        <v>1</v>
      </c>
      <c r="L417" s="34">
        <f t="shared" si="21"/>
        <v>4.16</v>
      </c>
      <c r="M417" s="32">
        <v>6</v>
      </c>
      <c r="N417" s="34">
        <f t="shared" si="12"/>
        <v>2.496</v>
      </c>
      <c r="O417" s="63">
        <f t="shared" si="13"/>
        <v>22314240</v>
      </c>
      <c r="P417" s="52">
        <v>2023</v>
      </c>
      <c r="Q417" s="32" t="s">
        <v>49</v>
      </c>
      <c r="R417" s="32" t="s">
        <v>39</v>
      </c>
    </row>
    <row r="418" spans="1:18" s="147" customFormat="1" ht="27" x14ac:dyDescent="0.25">
      <c r="A418" s="144"/>
      <c r="B418" s="72" t="s">
        <v>51</v>
      </c>
      <c r="C418" s="73"/>
      <c r="D418" s="48"/>
      <c r="E418" s="74"/>
      <c r="F418" s="74"/>
      <c r="G418" s="75"/>
      <c r="H418" s="48"/>
      <c r="I418" s="76"/>
      <c r="J418" s="77"/>
      <c r="K418" s="76"/>
      <c r="L418" s="48"/>
      <c r="M418" s="75">
        <f>SUM(M417:M417)</f>
        <v>6</v>
      </c>
      <c r="N418" s="48"/>
      <c r="O418" s="145">
        <f>SUM(O417:O417)</f>
        <v>22314240</v>
      </c>
      <c r="P418" s="78"/>
      <c r="Q418" s="75"/>
      <c r="R418" s="75"/>
    </row>
    <row r="419" spans="1:18" s="133" customFormat="1" ht="25.5" x14ac:dyDescent="0.25">
      <c r="A419" s="131">
        <v>200</v>
      </c>
      <c r="B419" s="30" t="s">
        <v>52</v>
      </c>
      <c r="C419" s="31">
        <v>32596</v>
      </c>
      <c r="D419" s="32" t="s">
        <v>24</v>
      </c>
      <c r="E419" s="33">
        <v>3.03</v>
      </c>
      <c r="F419" s="33"/>
      <c r="G419" s="32"/>
      <c r="H419" s="34"/>
      <c r="I419" s="35">
        <v>0.4</v>
      </c>
      <c r="J419" s="42">
        <f t="shared" si="20"/>
        <v>1.212</v>
      </c>
      <c r="K419" s="35">
        <v>1</v>
      </c>
      <c r="L419" s="34">
        <f t="shared" si="21"/>
        <v>3.03</v>
      </c>
      <c r="M419" s="32">
        <v>6</v>
      </c>
      <c r="N419" s="34">
        <f t="shared" ref="N419" si="22">+L419-J419</f>
        <v>1.8179999999999998</v>
      </c>
      <c r="O419" s="63">
        <f t="shared" ref="O419" si="23">+N419*M419*1490000</f>
        <v>16252920</v>
      </c>
      <c r="P419" s="52">
        <v>2023</v>
      </c>
      <c r="Q419" s="32" t="s">
        <v>775</v>
      </c>
      <c r="R419" s="32" t="s">
        <v>39</v>
      </c>
    </row>
    <row r="420" spans="1:18" s="147" customFormat="1" ht="27" x14ac:dyDescent="0.25">
      <c r="A420" s="144"/>
      <c r="B420" s="72" t="s">
        <v>53</v>
      </c>
      <c r="C420" s="73"/>
      <c r="D420" s="75"/>
      <c r="E420" s="74"/>
      <c r="F420" s="74"/>
      <c r="G420" s="75"/>
      <c r="H420" s="48"/>
      <c r="I420" s="76"/>
      <c r="J420" s="77"/>
      <c r="K420" s="76"/>
      <c r="L420" s="48"/>
      <c r="M420" s="75">
        <f>SUM(M419:M419)</f>
        <v>6</v>
      </c>
      <c r="N420" s="48"/>
      <c r="O420" s="145">
        <f>SUM(O419:O419)</f>
        <v>16252920</v>
      </c>
      <c r="P420" s="78"/>
      <c r="Q420" s="146"/>
      <c r="R420" s="75"/>
    </row>
    <row r="421" spans="1:18" s="133" customFormat="1" x14ac:dyDescent="0.25">
      <c r="A421" s="131">
        <v>201</v>
      </c>
      <c r="B421" s="30" t="s">
        <v>316</v>
      </c>
      <c r="C421" s="55">
        <v>26218</v>
      </c>
      <c r="D421" s="80" t="s">
        <v>623</v>
      </c>
      <c r="E421" s="33">
        <v>3.09</v>
      </c>
      <c r="F421" s="33"/>
      <c r="G421" s="32"/>
      <c r="H421" s="34"/>
      <c r="I421" s="35">
        <v>0.4</v>
      </c>
      <c r="J421" s="42">
        <f t="shared" si="20"/>
        <v>1.236</v>
      </c>
      <c r="K421" s="35">
        <v>1</v>
      </c>
      <c r="L421" s="34">
        <f t="shared" si="21"/>
        <v>3.09</v>
      </c>
      <c r="M421" s="32">
        <v>6</v>
      </c>
      <c r="N421" s="34">
        <f t="shared" ref="N421:N440" si="24">+L421-J421</f>
        <v>1.8539999999999999</v>
      </c>
      <c r="O421" s="63">
        <f t="shared" ref="O421:O437" si="25">+N421*M421*1490000</f>
        <v>16574759.999999998</v>
      </c>
      <c r="P421" s="52">
        <v>2023</v>
      </c>
      <c r="Q421" s="132" t="s">
        <v>624</v>
      </c>
      <c r="R421" s="32" t="s">
        <v>39</v>
      </c>
    </row>
    <row r="422" spans="1:18" s="138" customFormat="1" ht="27" x14ac:dyDescent="0.25">
      <c r="A422" s="134"/>
      <c r="B422" s="43" t="s">
        <v>318</v>
      </c>
      <c r="C422" s="57"/>
      <c r="D422" s="81"/>
      <c r="E422" s="46"/>
      <c r="F422" s="46"/>
      <c r="G422" s="47"/>
      <c r="H422" s="45"/>
      <c r="I422" s="49"/>
      <c r="J422" s="50"/>
      <c r="K422" s="41"/>
      <c r="L422" s="40"/>
      <c r="M422" s="47">
        <f>SUM(M421:M421)</f>
        <v>6</v>
      </c>
      <c r="N422" s="40"/>
      <c r="O422" s="135">
        <f>SUM(O421:O421)</f>
        <v>16574759.999999998</v>
      </c>
      <c r="P422" s="136"/>
      <c r="Q422" s="140"/>
      <c r="R422" s="38"/>
    </row>
    <row r="423" spans="1:18" s="133" customFormat="1" ht="25.5" x14ac:dyDescent="0.25">
      <c r="A423" s="131">
        <v>202</v>
      </c>
      <c r="B423" s="30" t="s">
        <v>155</v>
      </c>
      <c r="C423" s="55">
        <v>29897</v>
      </c>
      <c r="D423" s="80" t="s">
        <v>623</v>
      </c>
      <c r="E423" s="33">
        <v>2.91</v>
      </c>
      <c r="F423" s="33"/>
      <c r="G423" s="32"/>
      <c r="H423" s="34"/>
      <c r="I423" s="35">
        <v>0.6</v>
      </c>
      <c r="J423" s="42">
        <f t="shared" si="20"/>
        <v>1.746</v>
      </c>
      <c r="K423" s="35">
        <v>1</v>
      </c>
      <c r="L423" s="34">
        <f t="shared" si="21"/>
        <v>2.91</v>
      </c>
      <c r="M423" s="32">
        <v>6</v>
      </c>
      <c r="N423" s="34">
        <f t="shared" si="24"/>
        <v>1.1640000000000001</v>
      </c>
      <c r="O423" s="63">
        <f t="shared" si="25"/>
        <v>10406160.000000002</v>
      </c>
      <c r="P423" s="52">
        <v>2023</v>
      </c>
      <c r="Q423" s="132" t="s">
        <v>624</v>
      </c>
      <c r="R423" s="32" t="s">
        <v>39</v>
      </c>
    </row>
    <row r="424" spans="1:18" s="138" customFormat="1" ht="27" x14ac:dyDescent="0.25">
      <c r="A424" s="134"/>
      <c r="B424" s="43" t="s">
        <v>156</v>
      </c>
      <c r="C424" s="57"/>
      <c r="D424" s="81"/>
      <c r="E424" s="46"/>
      <c r="F424" s="46"/>
      <c r="G424" s="47"/>
      <c r="H424" s="45"/>
      <c r="I424" s="49"/>
      <c r="J424" s="50"/>
      <c r="K424" s="41"/>
      <c r="L424" s="40"/>
      <c r="M424" s="47">
        <f>SUM(M423:M423)</f>
        <v>6</v>
      </c>
      <c r="N424" s="40"/>
      <c r="O424" s="135">
        <f>SUM(O423:O423)</f>
        <v>10406160.000000002</v>
      </c>
      <c r="P424" s="136"/>
      <c r="Q424" s="140"/>
      <c r="R424" s="38"/>
    </row>
    <row r="425" spans="1:18" s="133" customFormat="1" ht="25.5" x14ac:dyDescent="0.25">
      <c r="A425" s="131">
        <v>203</v>
      </c>
      <c r="B425" s="30" t="s">
        <v>627</v>
      </c>
      <c r="C425" s="55">
        <v>28005</v>
      </c>
      <c r="D425" s="80" t="s">
        <v>623</v>
      </c>
      <c r="E425" s="33">
        <v>3.09</v>
      </c>
      <c r="F425" s="33"/>
      <c r="G425" s="32"/>
      <c r="H425" s="34"/>
      <c r="I425" s="35">
        <v>0.4</v>
      </c>
      <c r="J425" s="42">
        <f t="shared" si="20"/>
        <v>1.236</v>
      </c>
      <c r="K425" s="35">
        <v>1</v>
      </c>
      <c r="L425" s="34">
        <f t="shared" si="21"/>
        <v>3.09</v>
      </c>
      <c r="M425" s="32">
        <v>6</v>
      </c>
      <c r="N425" s="34">
        <f t="shared" si="24"/>
        <v>1.8539999999999999</v>
      </c>
      <c r="O425" s="63">
        <f t="shared" si="25"/>
        <v>16574759.999999998</v>
      </c>
      <c r="P425" s="52">
        <v>2023</v>
      </c>
      <c r="Q425" s="132" t="s">
        <v>624</v>
      </c>
      <c r="R425" s="32" t="s">
        <v>39</v>
      </c>
    </row>
    <row r="426" spans="1:18" s="138" customFormat="1" ht="27" x14ac:dyDescent="0.25">
      <c r="A426" s="134"/>
      <c r="B426" s="43" t="s">
        <v>630</v>
      </c>
      <c r="C426" s="57"/>
      <c r="D426" s="81"/>
      <c r="E426" s="46"/>
      <c r="F426" s="46"/>
      <c r="G426" s="47"/>
      <c r="H426" s="45"/>
      <c r="I426" s="49"/>
      <c r="J426" s="50"/>
      <c r="K426" s="41"/>
      <c r="L426" s="40"/>
      <c r="M426" s="47">
        <f>SUM(M425:M425)</f>
        <v>6</v>
      </c>
      <c r="N426" s="40"/>
      <c r="O426" s="135">
        <f>SUM(O425:O425)</f>
        <v>16574759.999999998</v>
      </c>
      <c r="P426" s="136"/>
      <c r="Q426" s="140"/>
      <c r="R426" s="38"/>
    </row>
    <row r="427" spans="1:18" s="133" customFormat="1" ht="25.5" x14ac:dyDescent="0.25">
      <c r="A427" s="131">
        <v>204</v>
      </c>
      <c r="B427" s="30" t="s">
        <v>631</v>
      </c>
      <c r="C427" s="55">
        <v>30183</v>
      </c>
      <c r="D427" s="80" t="s">
        <v>623</v>
      </c>
      <c r="E427" s="33">
        <v>2.91</v>
      </c>
      <c r="F427" s="33"/>
      <c r="G427" s="32"/>
      <c r="H427" s="34"/>
      <c r="I427" s="35">
        <v>0.4</v>
      </c>
      <c r="J427" s="42">
        <f t="shared" si="20"/>
        <v>1.1640000000000001</v>
      </c>
      <c r="K427" s="35">
        <v>1</v>
      </c>
      <c r="L427" s="34">
        <f t="shared" si="21"/>
        <v>2.91</v>
      </c>
      <c r="M427" s="32">
        <v>6</v>
      </c>
      <c r="N427" s="34">
        <f t="shared" si="24"/>
        <v>1.746</v>
      </c>
      <c r="O427" s="63">
        <f t="shared" si="25"/>
        <v>15609239.999999998</v>
      </c>
      <c r="P427" s="52">
        <v>2023</v>
      </c>
      <c r="Q427" s="132" t="s">
        <v>624</v>
      </c>
      <c r="R427" s="32" t="s">
        <v>39</v>
      </c>
    </row>
    <row r="428" spans="1:18" s="138" customFormat="1" ht="27" x14ac:dyDescent="0.25">
      <c r="A428" s="134"/>
      <c r="B428" s="43" t="s">
        <v>632</v>
      </c>
      <c r="C428" s="57"/>
      <c r="D428" s="81"/>
      <c r="E428" s="46"/>
      <c r="F428" s="46"/>
      <c r="G428" s="47"/>
      <c r="H428" s="45"/>
      <c r="I428" s="49"/>
      <c r="J428" s="50"/>
      <c r="K428" s="41"/>
      <c r="L428" s="40"/>
      <c r="M428" s="47">
        <f>SUM(M427:M427)</f>
        <v>6</v>
      </c>
      <c r="N428" s="40"/>
      <c r="O428" s="135">
        <f>SUM(O427:O427)</f>
        <v>15609239.999999998</v>
      </c>
      <c r="P428" s="136"/>
      <c r="Q428" s="140"/>
      <c r="R428" s="38"/>
    </row>
    <row r="429" spans="1:18" s="133" customFormat="1" x14ac:dyDescent="0.25">
      <c r="A429" s="131">
        <v>205</v>
      </c>
      <c r="B429" s="30" t="s">
        <v>633</v>
      </c>
      <c r="C429" s="55">
        <v>27355</v>
      </c>
      <c r="D429" s="80" t="s">
        <v>623</v>
      </c>
      <c r="E429" s="33">
        <v>2.91</v>
      </c>
      <c r="F429" s="33"/>
      <c r="G429" s="32"/>
      <c r="H429" s="34"/>
      <c r="I429" s="35">
        <v>0.5</v>
      </c>
      <c r="J429" s="42">
        <f t="shared" si="20"/>
        <v>1.4550000000000001</v>
      </c>
      <c r="K429" s="35">
        <v>1</v>
      </c>
      <c r="L429" s="34">
        <f t="shared" si="21"/>
        <v>2.91</v>
      </c>
      <c r="M429" s="32">
        <v>6</v>
      </c>
      <c r="N429" s="34">
        <f t="shared" si="24"/>
        <v>1.4550000000000001</v>
      </c>
      <c r="O429" s="63">
        <f t="shared" si="25"/>
        <v>13007700</v>
      </c>
      <c r="P429" s="52">
        <v>2023</v>
      </c>
      <c r="Q429" s="132" t="s">
        <v>624</v>
      </c>
      <c r="R429" s="32" t="s">
        <v>39</v>
      </c>
    </row>
    <row r="430" spans="1:18" s="138" customFormat="1" ht="27" x14ac:dyDescent="0.25">
      <c r="A430" s="134"/>
      <c r="B430" s="43" t="s">
        <v>635</v>
      </c>
      <c r="C430" s="57"/>
      <c r="D430" s="81"/>
      <c r="E430" s="46"/>
      <c r="F430" s="46"/>
      <c r="G430" s="47"/>
      <c r="H430" s="45"/>
      <c r="I430" s="49"/>
      <c r="J430" s="50"/>
      <c r="K430" s="41"/>
      <c r="L430" s="40"/>
      <c r="M430" s="47">
        <f>SUM(M429:M429)</f>
        <v>6</v>
      </c>
      <c r="N430" s="40"/>
      <c r="O430" s="135">
        <f>SUM(O429:O429)</f>
        <v>13007700</v>
      </c>
      <c r="P430" s="136"/>
      <c r="Q430" s="140"/>
      <c r="R430" s="38"/>
    </row>
    <row r="431" spans="1:18" s="133" customFormat="1" x14ac:dyDescent="0.25">
      <c r="A431" s="131">
        <v>206</v>
      </c>
      <c r="B431" s="30" t="s">
        <v>636</v>
      </c>
      <c r="C431" s="55">
        <v>27463</v>
      </c>
      <c r="D431" s="80" t="s">
        <v>623</v>
      </c>
      <c r="E431" s="33">
        <v>2.37</v>
      </c>
      <c r="F431" s="33"/>
      <c r="G431" s="32"/>
      <c r="H431" s="34"/>
      <c r="I431" s="35">
        <v>0.4</v>
      </c>
      <c r="J431" s="42">
        <f t="shared" si="20"/>
        <v>0.94800000000000006</v>
      </c>
      <c r="K431" s="35">
        <v>1</v>
      </c>
      <c r="L431" s="34">
        <f t="shared" si="21"/>
        <v>2.37</v>
      </c>
      <c r="M431" s="32">
        <v>6</v>
      </c>
      <c r="N431" s="34">
        <f t="shared" si="24"/>
        <v>1.4220000000000002</v>
      </c>
      <c r="O431" s="63">
        <f t="shared" si="25"/>
        <v>12712680</v>
      </c>
      <c r="P431" s="52">
        <v>2023</v>
      </c>
      <c r="Q431" s="132" t="s">
        <v>624</v>
      </c>
      <c r="R431" s="32" t="s">
        <v>39</v>
      </c>
    </row>
    <row r="432" spans="1:18" s="143" customFormat="1" ht="27" x14ac:dyDescent="0.25">
      <c r="A432" s="142"/>
      <c r="B432" s="43" t="s">
        <v>637</v>
      </c>
      <c r="C432" s="57"/>
      <c r="D432" s="81"/>
      <c r="E432" s="46"/>
      <c r="F432" s="46"/>
      <c r="G432" s="47"/>
      <c r="H432" s="45"/>
      <c r="I432" s="49"/>
      <c r="J432" s="50"/>
      <c r="K432" s="49"/>
      <c r="L432" s="45"/>
      <c r="M432" s="47">
        <f>SUM(M431:M431)</f>
        <v>6</v>
      </c>
      <c r="N432" s="45"/>
      <c r="O432" s="65">
        <f>SUM(O431:O431)</f>
        <v>12712680</v>
      </c>
      <c r="P432" s="54"/>
      <c r="Q432" s="140"/>
      <c r="R432" s="47"/>
    </row>
    <row r="433" spans="1:18" s="133" customFormat="1" x14ac:dyDescent="0.25">
      <c r="A433" s="131">
        <v>207</v>
      </c>
      <c r="B433" s="30" t="s">
        <v>638</v>
      </c>
      <c r="C433" s="55">
        <v>30244</v>
      </c>
      <c r="D433" s="80" t="s">
        <v>623</v>
      </c>
      <c r="E433" s="33">
        <v>2.73</v>
      </c>
      <c r="F433" s="33"/>
      <c r="G433" s="32"/>
      <c r="H433" s="34"/>
      <c r="I433" s="35">
        <v>0.4</v>
      </c>
      <c r="J433" s="42">
        <f t="shared" si="20"/>
        <v>1.0920000000000001</v>
      </c>
      <c r="K433" s="35">
        <v>1</v>
      </c>
      <c r="L433" s="34">
        <f t="shared" si="21"/>
        <v>2.73</v>
      </c>
      <c r="M433" s="32">
        <v>6</v>
      </c>
      <c r="N433" s="34">
        <f t="shared" si="24"/>
        <v>1.6379999999999999</v>
      </c>
      <c r="O433" s="63">
        <f t="shared" si="25"/>
        <v>14643720</v>
      </c>
      <c r="P433" s="52">
        <v>2023</v>
      </c>
      <c r="Q433" s="132" t="s">
        <v>624</v>
      </c>
      <c r="R433" s="32" t="s">
        <v>39</v>
      </c>
    </row>
    <row r="434" spans="1:18" s="143" customFormat="1" ht="27" x14ac:dyDescent="0.25">
      <c r="A434" s="142"/>
      <c r="B434" s="43" t="s">
        <v>639</v>
      </c>
      <c r="C434" s="57"/>
      <c r="D434" s="81"/>
      <c r="E434" s="46"/>
      <c r="F434" s="46"/>
      <c r="G434" s="47"/>
      <c r="H434" s="45"/>
      <c r="I434" s="49"/>
      <c r="J434" s="50"/>
      <c r="K434" s="49"/>
      <c r="L434" s="45"/>
      <c r="M434" s="47">
        <f>SUM(M433:M433)</f>
        <v>6</v>
      </c>
      <c r="N434" s="45"/>
      <c r="O434" s="65">
        <f>SUM(O433:O433)</f>
        <v>14643720</v>
      </c>
      <c r="P434" s="54"/>
      <c r="Q434" s="140"/>
      <c r="R434" s="47"/>
    </row>
    <row r="435" spans="1:18" s="133" customFormat="1" x14ac:dyDescent="0.25">
      <c r="A435" s="131">
        <v>208</v>
      </c>
      <c r="B435" s="30" t="s">
        <v>640</v>
      </c>
      <c r="C435" s="55">
        <v>26060</v>
      </c>
      <c r="D435" s="80" t="s">
        <v>623</v>
      </c>
      <c r="E435" s="33">
        <v>2.91</v>
      </c>
      <c r="F435" s="33"/>
      <c r="G435" s="32"/>
      <c r="H435" s="34"/>
      <c r="I435" s="35">
        <v>0.5</v>
      </c>
      <c r="J435" s="42">
        <f t="shared" si="20"/>
        <v>1.4550000000000001</v>
      </c>
      <c r="K435" s="35">
        <v>1</v>
      </c>
      <c r="L435" s="34">
        <f t="shared" si="21"/>
        <v>2.91</v>
      </c>
      <c r="M435" s="32">
        <v>6</v>
      </c>
      <c r="N435" s="34">
        <f t="shared" si="24"/>
        <v>1.4550000000000001</v>
      </c>
      <c r="O435" s="63">
        <f t="shared" si="25"/>
        <v>13007700</v>
      </c>
      <c r="P435" s="52">
        <v>2023</v>
      </c>
      <c r="Q435" s="132" t="s">
        <v>624</v>
      </c>
      <c r="R435" s="32" t="s">
        <v>39</v>
      </c>
    </row>
    <row r="436" spans="1:18" s="143" customFormat="1" ht="27" x14ac:dyDescent="0.25">
      <c r="A436" s="142"/>
      <c r="B436" s="43" t="s">
        <v>643</v>
      </c>
      <c r="C436" s="57"/>
      <c r="D436" s="81"/>
      <c r="E436" s="46"/>
      <c r="F436" s="46"/>
      <c r="G436" s="47"/>
      <c r="H436" s="45"/>
      <c r="I436" s="49"/>
      <c r="J436" s="50"/>
      <c r="K436" s="49"/>
      <c r="L436" s="45"/>
      <c r="M436" s="47">
        <f>SUM(M435:M435)</f>
        <v>6</v>
      </c>
      <c r="N436" s="45"/>
      <c r="O436" s="65">
        <f>SUM(O435:O435)</f>
        <v>13007700</v>
      </c>
      <c r="P436" s="54"/>
      <c r="Q436" s="140"/>
      <c r="R436" s="47"/>
    </row>
    <row r="437" spans="1:18" s="139" customFormat="1" ht="25.5" x14ac:dyDescent="0.25">
      <c r="A437" s="141">
        <v>209</v>
      </c>
      <c r="B437" s="17" t="s">
        <v>578</v>
      </c>
      <c r="C437" s="58">
        <v>31798</v>
      </c>
      <c r="D437" s="79" t="s">
        <v>623</v>
      </c>
      <c r="E437" s="20">
        <v>2.5499999999999998</v>
      </c>
      <c r="F437" s="20"/>
      <c r="G437" s="19"/>
      <c r="H437" s="21"/>
      <c r="I437" s="22">
        <v>0.4</v>
      </c>
      <c r="J437" s="23">
        <f t="shared" si="20"/>
        <v>1.02</v>
      </c>
      <c r="K437" s="22">
        <v>1</v>
      </c>
      <c r="L437" s="21">
        <f t="shared" si="21"/>
        <v>2.5499999999999998</v>
      </c>
      <c r="M437" s="19">
        <v>6</v>
      </c>
      <c r="N437" s="21">
        <f t="shared" si="24"/>
        <v>1.5299999999999998</v>
      </c>
      <c r="O437" s="66">
        <f t="shared" si="25"/>
        <v>13678200</v>
      </c>
      <c r="P437" s="51">
        <v>2023</v>
      </c>
      <c r="Q437" s="129" t="s">
        <v>624</v>
      </c>
      <c r="R437" s="19" t="s">
        <v>39</v>
      </c>
    </row>
    <row r="438" spans="1:18" s="143" customFormat="1" ht="27" x14ac:dyDescent="0.25">
      <c r="A438" s="142"/>
      <c r="B438" s="43" t="s">
        <v>580</v>
      </c>
      <c r="C438" s="57"/>
      <c r="D438" s="81"/>
      <c r="E438" s="46"/>
      <c r="F438" s="46"/>
      <c r="G438" s="47"/>
      <c r="H438" s="45"/>
      <c r="I438" s="49"/>
      <c r="J438" s="50"/>
      <c r="K438" s="49"/>
      <c r="L438" s="45"/>
      <c r="M438" s="47">
        <f>SUM(M437:M437)</f>
        <v>6</v>
      </c>
      <c r="N438" s="45"/>
      <c r="O438" s="65">
        <f>SUM(O437:O437)</f>
        <v>13678200</v>
      </c>
      <c r="P438" s="54"/>
      <c r="Q438" s="140"/>
      <c r="R438" s="47"/>
    </row>
    <row r="439" spans="1:18" s="139" customFormat="1" ht="25.5" x14ac:dyDescent="0.25">
      <c r="A439" s="141">
        <v>210</v>
      </c>
      <c r="B439" s="17" t="s">
        <v>644</v>
      </c>
      <c r="C439" s="58">
        <v>29739</v>
      </c>
      <c r="D439" s="79" t="s">
        <v>623</v>
      </c>
      <c r="E439" s="20">
        <v>2.73</v>
      </c>
      <c r="F439" s="20"/>
      <c r="G439" s="19"/>
      <c r="H439" s="21"/>
      <c r="I439" s="22">
        <v>0.6</v>
      </c>
      <c r="J439" s="23">
        <f t="shared" si="20"/>
        <v>1.6379999999999999</v>
      </c>
      <c r="K439" s="22">
        <v>1</v>
      </c>
      <c r="L439" s="21">
        <f t="shared" si="21"/>
        <v>2.73</v>
      </c>
      <c r="M439" s="19">
        <v>1</v>
      </c>
      <c r="N439" s="21">
        <f t="shared" si="24"/>
        <v>1.0920000000000001</v>
      </c>
      <c r="O439" s="66">
        <f t="shared" ref="O439" si="26">+N439*M439*1490000</f>
        <v>1627080.0000000002</v>
      </c>
      <c r="P439" s="51">
        <v>2023</v>
      </c>
      <c r="Q439" s="129" t="s">
        <v>624</v>
      </c>
      <c r="R439" s="32" t="s">
        <v>78</v>
      </c>
    </row>
    <row r="440" spans="1:18" s="139" customFormat="1" ht="38.25" x14ac:dyDescent="0.25">
      <c r="A440" s="141"/>
      <c r="B440" s="17" t="s">
        <v>644</v>
      </c>
      <c r="C440" s="58">
        <v>29739</v>
      </c>
      <c r="D440" s="79" t="s">
        <v>623</v>
      </c>
      <c r="E440" s="20">
        <v>2.91</v>
      </c>
      <c r="F440" s="20"/>
      <c r="G440" s="19"/>
      <c r="H440" s="21"/>
      <c r="I440" s="22">
        <v>0.6</v>
      </c>
      <c r="J440" s="23">
        <f t="shared" si="20"/>
        <v>1.746</v>
      </c>
      <c r="K440" s="22">
        <v>1</v>
      </c>
      <c r="L440" s="21">
        <f t="shared" si="21"/>
        <v>2.91</v>
      </c>
      <c r="M440" s="19">
        <v>5</v>
      </c>
      <c r="N440" s="21">
        <f t="shared" si="24"/>
        <v>1.1640000000000001</v>
      </c>
      <c r="O440" s="66">
        <f>+N440*M440*1490000</f>
        <v>8671800</v>
      </c>
      <c r="P440" s="51">
        <v>2023</v>
      </c>
      <c r="Q440" s="129" t="s">
        <v>624</v>
      </c>
      <c r="R440" s="32" t="s">
        <v>645</v>
      </c>
    </row>
    <row r="441" spans="1:18" s="143" customFormat="1" ht="40.5" x14ac:dyDescent="0.25">
      <c r="A441" s="142"/>
      <c r="B441" s="43" t="s">
        <v>646</v>
      </c>
      <c r="C441" s="57"/>
      <c r="D441" s="81"/>
      <c r="E441" s="46"/>
      <c r="F441" s="46"/>
      <c r="G441" s="47"/>
      <c r="H441" s="45"/>
      <c r="I441" s="49"/>
      <c r="J441" s="50"/>
      <c r="K441" s="49"/>
      <c r="L441" s="45"/>
      <c r="M441" s="47">
        <f>SUM(M439:M440)</f>
        <v>6</v>
      </c>
      <c r="N441" s="45"/>
      <c r="O441" s="65">
        <f>SUM(O439:O440)</f>
        <v>10298880</v>
      </c>
      <c r="P441" s="54"/>
      <c r="Q441" s="140"/>
      <c r="R441" s="47"/>
    </row>
    <row r="442" spans="1:18" s="10" customFormat="1" ht="24.75" customHeight="1" x14ac:dyDescent="0.25">
      <c r="A442" s="188" t="s">
        <v>663</v>
      </c>
      <c r="B442" s="189"/>
      <c r="C442" s="82"/>
      <c r="D442" s="82"/>
      <c r="E442" s="82"/>
      <c r="F442" s="82"/>
      <c r="G442" s="82"/>
      <c r="H442" s="82"/>
      <c r="I442" s="82"/>
      <c r="J442" s="150"/>
      <c r="K442" s="82"/>
      <c r="L442" s="151"/>
      <c r="M442" s="82"/>
      <c r="N442" s="82"/>
      <c r="O442" s="152">
        <f>SUM(O441,O438,O436,O434,O432,O430,O428,O426,O424,O422,O420,O418,O416,O414,O412,O410,O408,O406,O404,O402,O400,O398,O396,O394,O392,O390,O388,O386,O383,O381,O379,O377,O374,O372,O370,O368,O366,O364,O362,O360,O358,O356,O354,O352,O350,O348,O346,O344,O342,O340,O338,O336,O333,O331,O329,O327,O325,O323,O321,O319,O317,O315,O313,O311,O309,O307,O305,O302,O300,O298,O296,O293,O291,O289,O287,O285,O283,O281,O279,O277,O275,O272,O269,O267,O265,O263,O261,O259,O257,O255,O253,O251,O249,O247,O245,O243,O241,O239,O237,O235,O233,O231,O229,O227,O224,O222,O220,O216,O214,O212,O210,O208,O206,O204,O202,O200,O198,O196,O194,O192,O190,O187,O185,O183,O181,O179,O177,O175,O173,O171,O169,O167,O165,O163,O161,O159,O157,O155,O153,O151,O149,O147,O145,O143,O141,O139,O137,O134,O132,O129,O127,O125,O123,O121,O119,O117,O115,O113,O111,O109,O107,O105,O103,O101,O99,O97,O94,O92,O90,O88,O86,O84,O82,O80,O78,O76,O74,O72,O70,O68,O66,O64,O62,O60,O58,O56,O54,O52,O49,O47,O45,O43,O41,O39,O37,O35,O33,O31,O29,O27,O25,O23,O21,O19,O17,O15,O13,O11)</f>
        <v>3189946006.3999996</v>
      </c>
      <c r="P442" s="153"/>
      <c r="Q442" s="154"/>
      <c r="R442" s="82"/>
    </row>
    <row r="443" spans="1:18" s="83" customFormat="1" x14ac:dyDescent="0.25">
      <c r="J443" s="155"/>
      <c r="L443" s="156"/>
      <c r="O443" s="121"/>
      <c r="P443" s="157"/>
    </row>
    <row r="444" spans="1:18" s="83" customFormat="1" ht="25.5" customHeight="1" x14ac:dyDescent="0.25">
      <c r="B444" s="174" t="s">
        <v>778</v>
      </c>
      <c r="C444" s="170"/>
      <c r="D444" s="170"/>
      <c r="E444" s="172"/>
      <c r="G444" s="176" t="s">
        <v>779</v>
      </c>
      <c r="H444" s="172"/>
      <c r="I444" s="172"/>
      <c r="J444" s="175"/>
      <c r="K444" s="172"/>
      <c r="L444" s="172"/>
      <c r="M444" s="173"/>
      <c r="N444" s="173"/>
      <c r="O444" s="170" t="s">
        <v>664</v>
      </c>
      <c r="P444" s="171"/>
      <c r="Q444" s="172"/>
      <c r="R444" s="172"/>
    </row>
    <row r="445" spans="1:18" s="83" customFormat="1" x14ac:dyDescent="0.25">
      <c r="J445" s="155"/>
      <c r="L445" s="156"/>
      <c r="O445" s="121"/>
      <c r="P445" s="157"/>
    </row>
    <row r="446" spans="1:18" s="83" customFormat="1" x14ac:dyDescent="0.25">
      <c r="J446" s="155"/>
      <c r="L446" s="156"/>
      <c r="O446" s="121"/>
      <c r="P446" s="157"/>
    </row>
    <row r="447" spans="1:18" s="83" customFormat="1" x14ac:dyDescent="0.25">
      <c r="J447" s="155"/>
      <c r="L447" s="156"/>
      <c r="O447" s="121"/>
      <c r="P447" s="157"/>
    </row>
    <row r="448" spans="1:18" s="83" customFormat="1" x14ac:dyDescent="0.25">
      <c r="A448" s="116"/>
      <c r="B448" s="116"/>
      <c r="C448" s="116"/>
      <c r="D448" s="116"/>
      <c r="E448" s="116"/>
      <c r="F448" s="116"/>
      <c r="G448" s="116"/>
      <c r="H448" s="116"/>
      <c r="I448" s="116"/>
      <c r="J448" s="117"/>
      <c r="K448" s="1"/>
      <c r="L448" s="118"/>
      <c r="M448" s="1"/>
      <c r="N448" s="1"/>
      <c r="O448" s="119"/>
      <c r="P448" s="120"/>
      <c r="Q448" s="116"/>
      <c r="R448" s="1"/>
    </row>
    <row r="449" spans="1:18" x14ac:dyDescent="0.25">
      <c r="O449" s="119">
        <f>SUM(O10:O441)/2</f>
        <v>3189946006.4000001</v>
      </c>
    </row>
    <row r="450" spans="1:18" s="83" customFormat="1" x14ac:dyDescent="0.25">
      <c r="A450" s="116"/>
      <c r="B450" s="116"/>
      <c r="C450" s="116"/>
      <c r="D450" s="116"/>
      <c r="E450" s="116"/>
      <c r="F450" s="116"/>
      <c r="G450" s="116"/>
      <c r="H450" s="116"/>
      <c r="I450" s="116"/>
      <c r="J450" s="117"/>
      <c r="K450" s="1"/>
      <c r="L450" s="118"/>
      <c r="M450" s="1"/>
      <c r="N450" s="1"/>
      <c r="O450" s="119"/>
      <c r="P450" s="120"/>
      <c r="Q450" s="116"/>
      <c r="R450" s="1"/>
    </row>
    <row r="451" spans="1:18" s="83" customFormat="1" x14ac:dyDescent="0.25">
      <c r="A451" s="116"/>
      <c r="B451" s="116"/>
      <c r="C451" s="116"/>
      <c r="D451" s="116"/>
      <c r="E451" s="116"/>
      <c r="F451" s="116"/>
      <c r="G451" s="116"/>
      <c r="H451" s="116"/>
      <c r="I451" s="116"/>
      <c r="J451" s="117"/>
      <c r="K451" s="1"/>
      <c r="L451" s="118"/>
      <c r="M451" s="1"/>
      <c r="N451" s="1"/>
      <c r="O451" s="119"/>
      <c r="P451" s="120"/>
      <c r="Q451" s="116"/>
      <c r="R451" s="1"/>
    </row>
  </sheetData>
  <autoFilter ref="A9:R442"/>
  <mergeCells count="14">
    <mergeCell ref="G7:H7"/>
    <mergeCell ref="A442:B442"/>
    <mergeCell ref="I7:J7"/>
    <mergeCell ref="K7:L7"/>
    <mergeCell ref="M7:M8"/>
    <mergeCell ref="C7:C8"/>
    <mergeCell ref="D7:D8"/>
    <mergeCell ref="E7:E8"/>
    <mergeCell ref="F7:F8"/>
    <mergeCell ref="Q7:Q8"/>
    <mergeCell ref="R7:R8"/>
    <mergeCell ref="P7:P8"/>
    <mergeCell ref="O7:O8"/>
    <mergeCell ref="N7:N8"/>
  </mergeCells>
  <pageMargins left="0.43307086614173229" right="0" top="0.55118110236220474" bottom="0.55118110236220474" header="0.11811023622047245" footer="0.11811023622047245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7"/>
  <sheetViews>
    <sheetView topLeftCell="S454" zoomScale="120" zoomScaleNormal="120" workbookViewId="0">
      <selection activeCell="Y466" sqref="Y466"/>
    </sheetView>
  </sheetViews>
  <sheetFormatPr defaultColWidth="9.140625" defaultRowHeight="12.75" x14ac:dyDescent="0.25"/>
  <cols>
    <col min="1" max="1" width="3.7109375" style="116" customWidth="1"/>
    <col min="2" max="2" width="13.42578125" style="116" customWidth="1"/>
    <col min="3" max="3" width="10.140625" style="116" customWidth="1"/>
    <col min="4" max="4" width="10.42578125" style="116" customWidth="1"/>
    <col min="5" max="5" width="5.7109375" style="116" customWidth="1"/>
    <col min="6" max="6" width="5.28515625" style="116" customWidth="1"/>
    <col min="7" max="7" width="5.140625" style="116" customWidth="1"/>
    <col min="8" max="8" width="5.85546875" style="116" customWidth="1"/>
    <col min="9" max="9" width="5.42578125" style="116" customWidth="1"/>
    <col min="10" max="10" width="6.140625" style="117" customWidth="1"/>
    <col min="11" max="11" width="5.5703125" style="1" customWidth="1"/>
    <col min="12" max="12" width="6.42578125" style="118" customWidth="1"/>
    <col min="13" max="13" width="5.7109375" style="1" customWidth="1"/>
    <col min="14" max="14" width="6.7109375" style="1" customWidth="1"/>
    <col min="15" max="15" width="15.7109375" style="119" customWidth="1"/>
    <col min="16" max="16" width="9.7109375" style="120" customWidth="1"/>
    <col min="17" max="17" width="14" style="116" customWidth="1"/>
    <col min="18" max="18" width="26.5703125" style="1" customWidth="1"/>
    <col min="19" max="22" width="9.140625" style="83"/>
    <col min="23" max="16384" width="9.140625" style="116"/>
  </cols>
  <sheetData>
    <row r="1" spans="1:22" ht="15" x14ac:dyDescent="0.25">
      <c r="A1" s="163" t="s">
        <v>0</v>
      </c>
      <c r="B1" s="164"/>
      <c r="C1" s="165"/>
      <c r="D1" s="165"/>
      <c r="E1" s="165"/>
      <c r="F1" s="165"/>
      <c r="Q1" s="115"/>
    </row>
    <row r="2" spans="1:22" s="11" customFormat="1" ht="14.25" x14ac:dyDescent="0.25">
      <c r="A2" s="166" t="s">
        <v>1</v>
      </c>
      <c r="B2" s="167"/>
      <c r="C2" s="168"/>
      <c r="D2" s="168"/>
      <c r="E2" s="168"/>
      <c r="F2" s="168"/>
      <c r="J2" s="123"/>
      <c r="K2" s="2"/>
      <c r="L2" s="124"/>
      <c r="M2" s="2"/>
      <c r="N2" s="2"/>
      <c r="O2" s="6"/>
      <c r="P2" s="125"/>
      <c r="Q2" s="122"/>
      <c r="R2" s="2"/>
      <c r="S2" s="10"/>
      <c r="T2" s="10"/>
      <c r="U2" s="10"/>
      <c r="V2" s="10"/>
    </row>
    <row r="3" spans="1:22" s="11" customFormat="1" x14ac:dyDescent="0.25">
      <c r="J3" s="123"/>
      <c r="K3" s="2"/>
      <c r="L3" s="124"/>
      <c r="M3" s="2"/>
      <c r="N3" s="2"/>
      <c r="O3" s="6"/>
      <c r="P3" s="125"/>
      <c r="R3" s="2"/>
      <c r="S3" s="10"/>
      <c r="T3" s="10"/>
      <c r="U3" s="10"/>
      <c r="V3" s="10"/>
    </row>
    <row r="4" spans="1:22" ht="21.75" customHeight="1" x14ac:dyDescent="0.25">
      <c r="A4" s="4" t="s">
        <v>782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69"/>
      <c r="Q4" s="3"/>
      <c r="R4" s="3"/>
    </row>
    <row r="5" spans="1:22" ht="21.75" customHeight="1" x14ac:dyDescent="0.25">
      <c r="A5" s="5" t="s">
        <v>777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69"/>
      <c r="Q5" s="3"/>
      <c r="R5" s="3"/>
    </row>
    <row r="6" spans="1:22" ht="15" x14ac:dyDescent="0.25">
      <c r="R6" s="9" t="s">
        <v>88</v>
      </c>
    </row>
    <row r="7" spans="1:22" s="11" customFormat="1" ht="47.25" customHeight="1" x14ac:dyDescent="0.25">
      <c r="A7" s="160" t="s">
        <v>3</v>
      </c>
      <c r="B7" s="160" t="s">
        <v>4</v>
      </c>
      <c r="C7" s="200" t="s">
        <v>5</v>
      </c>
      <c r="D7" s="200" t="s">
        <v>6</v>
      </c>
      <c r="E7" s="200" t="s">
        <v>7</v>
      </c>
      <c r="F7" s="200" t="s">
        <v>8</v>
      </c>
      <c r="G7" s="194" t="s">
        <v>9</v>
      </c>
      <c r="H7" s="195"/>
      <c r="I7" s="194" t="s">
        <v>10</v>
      </c>
      <c r="J7" s="195"/>
      <c r="K7" s="196" t="s">
        <v>11</v>
      </c>
      <c r="L7" s="197"/>
      <c r="M7" s="192" t="s">
        <v>12</v>
      </c>
      <c r="N7" s="192" t="s">
        <v>13</v>
      </c>
      <c r="O7" s="198" t="s">
        <v>14</v>
      </c>
      <c r="P7" s="190" t="s">
        <v>15</v>
      </c>
      <c r="Q7" s="190" t="s">
        <v>16</v>
      </c>
      <c r="R7" s="192" t="s">
        <v>17</v>
      </c>
      <c r="S7" s="10"/>
      <c r="T7" s="10"/>
      <c r="U7" s="10"/>
      <c r="V7" s="10"/>
    </row>
    <row r="8" spans="1:22" ht="24.75" customHeight="1" x14ac:dyDescent="0.25">
      <c r="A8" s="161"/>
      <c r="B8" s="161"/>
      <c r="C8" s="201"/>
      <c r="D8" s="201"/>
      <c r="E8" s="201"/>
      <c r="F8" s="201"/>
      <c r="G8" s="12" t="s">
        <v>18</v>
      </c>
      <c r="H8" s="12" t="s">
        <v>19</v>
      </c>
      <c r="I8" s="126" t="s">
        <v>18</v>
      </c>
      <c r="J8" s="13" t="s">
        <v>20</v>
      </c>
      <c r="K8" s="8" t="s">
        <v>18</v>
      </c>
      <c r="L8" s="7" t="s">
        <v>19</v>
      </c>
      <c r="M8" s="193"/>
      <c r="N8" s="193"/>
      <c r="O8" s="199"/>
      <c r="P8" s="191"/>
      <c r="Q8" s="191"/>
      <c r="R8" s="193"/>
    </row>
    <row r="9" spans="1:22" s="83" customFormat="1" ht="24.75" customHeight="1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27">
        <v>9</v>
      </c>
      <c r="J9" s="127">
        <v>10</v>
      </c>
      <c r="K9" s="127">
        <v>11</v>
      </c>
      <c r="L9" s="127">
        <v>12</v>
      </c>
      <c r="M9" s="14">
        <v>13</v>
      </c>
      <c r="N9" s="14" t="s">
        <v>21</v>
      </c>
      <c r="O9" s="15" t="s">
        <v>22</v>
      </c>
      <c r="P9" s="16">
        <v>16</v>
      </c>
      <c r="Q9" s="14">
        <v>17</v>
      </c>
      <c r="R9" s="14">
        <v>18</v>
      </c>
    </row>
    <row r="10" spans="1:22" s="133" customFormat="1" ht="25.5" x14ac:dyDescent="0.25">
      <c r="A10" s="131">
        <v>1</v>
      </c>
      <c r="B10" s="30" t="s">
        <v>89</v>
      </c>
      <c r="C10" s="31">
        <v>24289</v>
      </c>
      <c r="D10" s="32" t="s">
        <v>90</v>
      </c>
      <c r="E10" s="33">
        <v>6.1</v>
      </c>
      <c r="F10" s="33">
        <v>0.8</v>
      </c>
      <c r="G10" s="32"/>
      <c r="H10" s="34"/>
      <c r="I10" s="35">
        <v>0.4</v>
      </c>
      <c r="J10" s="42">
        <f t="shared" ref="J10:J11" si="0">I10*(E10+F10+H10)</f>
        <v>2.76</v>
      </c>
      <c r="K10" s="35">
        <v>1</v>
      </c>
      <c r="L10" s="34">
        <f t="shared" ref="L10:L11" si="1">K10*(E10+F10+H10)</f>
        <v>6.8999999999999995</v>
      </c>
      <c r="M10" s="32">
        <v>1</v>
      </c>
      <c r="N10" s="34">
        <f>+L10-J10</f>
        <v>4.1399999999999997</v>
      </c>
      <c r="O10" s="63">
        <f>+M10*N10*1800000</f>
        <v>7451999.9999999991</v>
      </c>
      <c r="P10" s="52">
        <v>2023</v>
      </c>
      <c r="Q10" s="132" t="s">
        <v>91</v>
      </c>
      <c r="R10" s="32" t="s">
        <v>92</v>
      </c>
    </row>
    <row r="11" spans="1:22" s="133" customFormat="1" ht="25.5" x14ac:dyDescent="0.25">
      <c r="A11" s="131"/>
      <c r="B11" s="30" t="s">
        <v>89</v>
      </c>
      <c r="C11" s="31">
        <v>24289</v>
      </c>
      <c r="D11" s="32" t="s">
        <v>90</v>
      </c>
      <c r="E11" s="33">
        <v>6.44</v>
      </c>
      <c r="F11" s="33">
        <v>0.8</v>
      </c>
      <c r="G11" s="32"/>
      <c r="H11" s="34"/>
      <c r="I11" s="35">
        <v>0.4</v>
      </c>
      <c r="J11" s="42">
        <f t="shared" si="0"/>
        <v>2.8960000000000004</v>
      </c>
      <c r="K11" s="35">
        <v>1</v>
      </c>
      <c r="L11" s="34">
        <f t="shared" si="1"/>
        <v>7.24</v>
      </c>
      <c r="M11" s="32">
        <v>5</v>
      </c>
      <c r="N11" s="34">
        <f>+L11-J11</f>
        <v>4.3439999999999994</v>
      </c>
      <c r="O11" s="63">
        <f>+M11*N11*1800000</f>
        <v>39096000</v>
      </c>
      <c r="P11" s="52">
        <v>2023</v>
      </c>
      <c r="Q11" s="132" t="s">
        <v>91</v>
      </c>
      <c r="R11" s="32" t="s">
        <v>93</v>
      </c>
    </row>
    <row r="12" spans="1:22" s="138" customFormat="1" ht="27" x14ac:dyDescent="0.25">
      <c r="A12" s="134"/>
      <c r="B12" s="36" t="s">
        <v>94</v>
      </c>
      <c r="C12" s="37"/>
      <c r="D12" s="38"/>
      <c r="E12" s="39"/>
      <c r="F12" s="39"/>
      <c r="G12" s="38"/>
      <c r="H12" s="40"/>
      <c r="I12" s="41"/>
      <c r="J12" s="71"/>
      <c r="K12" s="41"/>
      <c r="L12" s="40"/>
      <c r="M12" s="38">
        <f>SUM(M10:M11)</f>
        <v>6</v>
      </c>
      <c r="N12" s="40"/>
      <c r="O12" s="135">
        <f>SUM(O10:O11)</f>
        <v>46548000</v>
      </c>
      <c r="P12" s="136"/>
      <c r="Q12" s="137"/>
      <c r="R12" s="38"/>
    </row>
    <row r="13" spans="1:22" s="83" customFormat="1" ht="25.5" x14ac:dyDescent="0.25">
      <c r="A13" s="128">
        <v>2</v>
      </c>
      <c r="B13" s="25" t="s">
        <v>95</v>
      </c>
      <c r="C13" s="26">
        <v>24390</v>
      </c>
      <c r="D13" s="24" t="s">
        <v>90</v>
      </c>
      <c r="E13" s="27">
        <v>5.76</v>
      </c>
      <c r="F13" s="27">
        <v>0.6</v>
      </c>
      <c r="G13" s="24"/>
      <c r="H13" s="28"/>
      <c r="I13" s="29">
        <v>0.4</v>
      </c>
      <c r="J13" s="130">
        <f t="shared" ref="J13:J14" si="2">I13*(E13+F13+H13)</f>
        <v>2.544</v>
      </c>
      <c r="K13" s="29">
        <v>1</v>
      </c>
      <c r="L13" s="28">
        <f t="shared" ref="L13:L14" si="3">K13*(E13+F13+H13)</f>
        <v>6.3599999999999994</v>
      </c>
      <c r="M13" s="24">
        <v>1</v>
      </c>
      <c r="N13" s="28">
        <f t="shared" ref="N13:N14" si="4">+L13-J13</f>
        <v>3.8159999999999994</v>
      </c>
      <c r="O13" s="64">
        <f t="shared" ref="O13:O14" si="5">+M13*N13*1800000</f>
        <v>6868799.9999999991</v>
      </c>
      <c r="P13" s="53">
        <v>2023</v>
      </c>
      <c r="Q13" s="67" t="s">
        <v>91</v>
      </c>
      <c r="R13" s="24" t="s">
        <v>796</v>
      </c>
    </row>
    <row r="14" spans="1:22" s="133" customFormat="1" ht="25.5" x14ac:dyDescent="0.25">
      <c r="A14" s="131"/>
      <c r="B14" s="30" t="s">
        <v>95</v>
      </c>
      <c r="C14" s="31">
        <v>24390</v>
      </c>
      <c r="D14" s="32" t="s">
        <v>90</v>
      </c>
      <c r="E14" s="33">
        <v>6.1</v>
      </c>
      <c r="F14" s="33">
        <v>0.6</v>
      </c>
      <c r="G14" s="32"/>
      <c r="H14" s="34"/>
      <c r="I14" s="35">
        <v>0.4</v>
      </c>
      <c r="J14" s="42">
        <f t="shared" si="2"/>
        <v>2.6799999999999997</v>
      </c>
      <c r="K14" s="35">
        <v>1</v>
      </c>
      <c r="L14" s="34">
        <f t="shared" si="3"/>
        <v>6.6999999999999993</v>
      </c>
      <c r="M14" s="32">
        <v>5</v>
      </c>
      <c r="N14" s="34">
        <f t="shared" si="4"/>
        <v>4.0199999999999996</v>
      </c>
      <c r="O14" s="63">
        <f t="shared" si="5"/>
        <v>36179999.999999993</v>
      </c>
      <c r="P14" s="52">
        <v>2023</v>
      </c>
      <c r="Q14" s="132" t="s">
        <v>91</v>
      </c>
      <c r="R14" s="32" t="s">
        <v>795</v>
      </c>
    </row>
    <row r="15" spans="1:22" s="138" customFormat="1" ht="27" x14ac:dyDescent="0.25">
      <c r="A15" s="134"/>
      <c r="B15" s="36" t="s">
        <v>96</v>
      </c>
      <c r="C15" s="37"/>
      <c r="D15" s="38"/>
      <c r="E15" s="39"/>
      <c r="F15" s="39"/>
      <c r="G15" s="38"/>
      <c r="H15" s="40"/>
      <c r="I15" s="41"/>
      <c r="J15" s="71"/>
      <c r="K15" s="41"/>
      <c r="L15" s="40"/>
      <c r="M15" s="38">
        <f>SUM(M13:M14)</f>
        <v>6</v>
      </c>
      <c r="N15" s="38"/>
      <c r="O15" s="135">
        <f>SUM(O13:O14)</f>
        <v>43048799.999999993</v>
      </c>
      <c r="P15" s="136"/>
      <c r="Q15" s="137"/>
      <c r="R15" s="38"/>
    </row>
    <row r="16" spans="1:22" s="83" customFormat="1" ht="25.5" x14ac:dyDescent="0.25">
      <c r="A16" s="128">
        <v>3</v>
      </c>
      <c r="B16" s="25" t="s">
        <v>97</v>
      </c>
      <c r="C16" s="26">
        <v>27172</v>
      </c>
      <c r="D16" s="28" t="s">
        <v>90</v>
      </c>
      <c r="E16" s="27">
        <f>4.74+0.34</f>
        <v>5.08</v>
      </c>
      <c r="F16" s="27">
        <v>0.6</v>
      </c>
      <c r="G16" s="24"/>
      <c r="H16" s="28"/>
      <c r="I16" s="29">
        <v>0.6</v>
      </c>
      <c r="J16" s="130">
        <f t="shared" ref="J16:J39" si="6">I16*(E16+F16+H16)</f>
        <v>3.4079999999999999</v>
      </c>
      <c r="K16" s="29">
        <v>1</v>
      </c>
      <c r="L16" s="28">
        <f t="shared" ref="L16:L39" si="7">K16*(E16+F16+H16)</f>
        <v>5.68</v>
      </c>
      <c r="M16" s="24">
        <v>6</v>
      </c>
      <c r="N16" s="28">
        <f>+L16-J16</f>
        <v>2.2719999999999998</v>
      </c>
      <c r="O16" s="64">
        <f>+M16*N16*1800000</f>
        <v>24537599.999999996</v>
      </c>
      <c r="P16" s="53">
        <v>2023</v>
      </c>
      <c r="Q16" s="67" t="s">
        <v>91</v>
      </c>
      <c r="R16" s="24" t="s">
        <v>27</v>
      </c>
    </row>
    <row r="17" spans="1:18" s="138" customFormat="1" ht="27" x14ac:dyDescent="0.25">
      <c r="A17" s="134"/>
      <c r="B17" s="36" t="s">
        <v>100</v>
      </c>
      <c r="C17" s="37"/>
      <c r="D17" s="40"/>
      <c r="E17" s="39"/>
      <c r="F17" s="39"/>
      <c r="G17" s="38"/>
      <c r="H17" s="40"/>
      <c r="I17" s="41"/>
      <c r="J17" s="71"/>
      <c r="K17" s="41"/>
      <c r="L17" s="40"/>
      <c r="M17" s="38">
        <f>SUM(M16:M16)</f>
        <v>6</v>
      </c>
      <c r="N17" s="40"/>
      <c r="O17" s="135">
        <f>SUM(O16:O16)</f>
        <v>24537599.999999996</v>
      </c>
      <c r="P17" s="136"/>
      <c r="Q17" s="137"/>
      <c r="R17" s="38"/>
    </row>
    <row r="18" spans="1:18" s="83" customFormat="1" ht="25.5" x14ac:dyDescent="0.25">
      <c r="A18" s="128">
        <v>4</v>
      </c>
      <c r="B18" s="25" t="s">
        <v>101</v>
      </c>
      <c r="C18" s="26">
        <v>25942</v>
      </c>
      <c r="D18" s="28" t="s">
        <v>102</v>
      </c>
      <c r="E18" s="27">
        <v>4.32</v>
      </c>
      <c r="F18" s="27">
        <v>0.5</v>
      </c>
      <c r="G18" s="24"/>
      <c r="H18" s="28"/>
      <c r="I18" s="29">
        <v>0.4</v>
      </c>
      <c r="J18" s="130">
        <f t="shared" si="6"/>
        <v>1.9280000000000002</v>
      </c>
      <c r="K18" s="29">
        <v>1</v>
      </c>
      <c r="L18" s="28">
        <f t="shared" ref="L18" si="8">K18*(E18+F18+H18)</f>
        <v>4.82</v>
      </c>
      <c r="M18" s="24">
        <v>6</v>
      </c>
      <c r="N18" s="28">
        <f>+L18-J18</f>
        <v>2.8920000000000003</v>
      </c>
      <c r="O18" s="64">
        <f t="shared" ref="O18" si="9">+M18*N18*1800000</f>
        <v>31233600.000000007</v>
      </c>
      <c r="P18" s="53">
        <v>2023</v>
      </c>
      <c r="Q18" s="67" t="s">
        <v>104</v>
      </c>
      <c r="R18" s="24" t="s">
        <v>27</v>
      </c>
    </row>
    <row r="19" spans="1:18" s="138" customFormat="1" ht="27" x14ac:dyDescent="0.25">
      <c r="A19" s="134"/>
      <c r="B19" s="36" t="s">
        <v>106</v>
      </c>
      <c r="C19" s="37"/>
      <c r="D19" s="40"/>
      <c r="E19" s="39"/>
      <c r="F19" s="39"/>
      <c r="G19" s="38"/>
      <c r="H19" s="40"/>
      <c r="I19" s="41"/>
      <c r="J19" s="71"/>
      <c r="K19" s="41"/>
      <c r="L19" s="40"/>
      <c r="M19" s="38">
        <f>SUM(M18:M18)</f>
        <v>6</v>
      </c>
      <c r="N19" s="40"/>
      <c r="O19" s="135">
        <f>SUM(O18:O18)</f>
        <v>31233600.000000007</v>
      </c>
      <c r="P19" s="136"/>
      <c r="Q19" s="137"/>
      <c r="R19" s="38"/>
    </row>
    <row r="20" spans="1:18" s="83" customFormat="1" ht="25.5" x14ac:dyDescent="0.25">
      <c r="A20" s="128">
        <v>5</v>
      </c>
      <c r="B20" s="25" t="s">
        <v>107</v>
      </c>
      <c r="C20" s="26">
        <v>24576</v>
      </c>
      <c r="D20" s="28" t="s">
        <v>102</v>
      </c>
      <c r="E20" s="27">
        <v>4.9800000000000004</v>
      </c>
      <c r="F20" s="27"/>
      <c r="G20" s="29">
        <v>0.05</v>
      </c>
      <c r="H20" s="28">
        <f>G20*E20</f>
        <v>0.24900000000000003</v>
      </c>
      <c r="I20" s="29">
        <v>0.4</v>
      </c>
      <c r="J20" s="130">
        <f>I20*(E20+F20+H20)</f>
        <v>2.0916000000000001</v>
      </c>
      <c r="K20" s="29">
        <v>1</v>
      </c>
      <c r="L20" s="28">
        <f>K20*(E20+F20+H20)</f>
        <v>5.2290000000000001</v>
      </c>
      <c r="M20" s="24">
        <v>3</v>
      </c>
      <c r="N20" s="28">
        <f>+L20-J20</f>
        <v>3.1374</v>
      </c>
      <c r="O20" s="64">
        <f t="shared" ref="O20:O21" si="10">+M20*N20*1800000</f>
        <v>16941960</v>
      </c>
      <c r="P20" s="53">
        <v>2023</v>
      </c>
      <c r="Q20" s="67" t="s">
        <v>104</v>
      </c>
      <c r="R20" s="24" t="s">
        <v>34</v>
      </c>
    </row>
    <row r="21" spans="1:18" s="83" customFormat="1" ht="25.5" x14ac:dyDescent="0.25">
      <c r="A21" s="128"/>
      <c r="B21" s="25" t="s">
        <v>107</v>
      </c>
      <c r="C21" s="26">
        <v>24576</v>
      </c>
      <c r="D21" s="28" t="s">
        <v>102</v>
      </c>
      <c r="E21" s="27">
        <v>4.9800000000000004</v>
      </c>
      <c r="F21" s="27"/>
      <c r="G21" s="29">
        <v>0.06</v>
      </c>
      <c r="H21" s="28">
        <f>G21*E21</f>
        <v>0.29880000000000001</v>
      </c>
      <c r="I21" s="29">
        <v>0.4</v>
      </c>
      <c r="J21" s="130">
        <f>I21*(E21+F21+H21)</f>
        <v>2.1115200000000001</v>
      </c>
      <c r="K21" s="29">
        <v>1</v>
      </c>
      <c r="L21" s="28">
        <f>K21*(E21+F21+H21)</f>
        <v>5.2788000000000004</v>
      </c>
      <c r="M21" s="24">
        <v>3</v>
      </c>
      <c r="N21" s="28">
        <f>+L21-J21</f>
        <v>3.1672800000000003</v>
      </c>
      <c r="O21" s="64">
        <f t="shared" si="10"/>
        <v>17103312.000000004</v>
      </c>
      <c r="P21" s="53">
        <v>2023</v>
      </c>
      <c r="Q21" s="67" t="s">
        <v>104</v>
      </c>
      <c r="R21" s="24" t="s">
        <v>108</v>
      </c>
    </row>
    <row r="22" spans="1:18" s="138" customFormat="1" ht="27" x14ac:dyDescent="0.25">
      <c r="A22" s="134"/>
      <c r="B22" s="36" t="s">
        <v>109</v>
      </c>
      <c r="C22" s="37"/>
      <c r="D22" s="40"/>
      <c r="E22" s="39"/>
      <c r="F22" s="39"/>
      <c r="G22" s="41"/>
      <c r="H22" s="40"/>
      <c r="I22" s="41"/>
      <c r="J22" s="71"/>
      <c r="K22" s="41"/>
      <c r="L22" s="40"/>
      <c r="M22" s="38">
        <f>SUM(M20:M21)</f>
        <v>6</v>
      </c>
      <c r="N22" s="40"/>
      <c r="O22" s="135">
        <f>SUM(O20:O21)</f>
        <v>34045272</v>
      </c>
      <c r="P22" s="136"/>
      <c r="Q22" s="137"/>
      <c r="R22" s="38"/>
    </row>
    <row r="23" spans="1:18" s="83" customFormat="1" ht="25.5" x14ac:dyDescent="0.25">
      <c r="A23" s="128">
        <v>6</v>
      </c>
      <c r="B23" s="25" t="s">
        <v>110</v>
      </c>
      <c r="C23" s="26">
        <v>25578</v>
      </c>
      <c r="D23" s="28" t="s">
        <v>102</v>
      </c>
      <c r="E23" s="27">
        <v>4.6500000000000004</v>
      </c>
      <c r="F23" s="27">
        <v>0.4</v>
      </c>
      <c r="G23" s="24"/>
      <c r="H23" s="28"/>
      <c r="I23" s="29">
        <v>0.4</v>
      </c>
      <c r="J23" s="130">
        <f>I23*(E23+F23+H23)</f>
        <v>2.0200000000000005</v>
      </c>
      <c r="K23" s="29">
        <v>1</v>
      </c>
      <c r="L23" s="28">
        <f>K23*(E23+F23+H23)</f>
        <v>5.0500000000000007</v>
      </c>
      <c r="M23" s="24">
        <v>4</v>
      </c>
      <c r="N23" s="28">
        <f>+L23-J23</f>
        <v>3.0300000000000002</v>
      </c>
      <c r="O23" s="64">
        <f t="shared" ref="O23:O24" si="11">+M23*N23*1800000</f>
        <v>21816000</v>
      </c>
      <c r="P23" s="53">
        <v>2023</v>
      </c>
      <c r="Q23" s="67" t="s">
        <v>104</v>
      </c>
      <c r="R23" s="24" t="s">
        <v>111</v>
      </c>
    </row>
    <row r="24" spans="1:18" s="133" customFormat="1" ht="25.5" x14ac:dyDescent="0.25">
      <c r="A24" s="131"/>
      <c r="B24" s="30" t="s">
        <v>110</v>
      </c>
      <c r="C24" s="31">
        <v>25578</v>
      </c>
      <c r="D24" s="34" t="s">
        <v>102</v>
      </c>
      <c r="E24" s="33">
        <v>4.9800000000000004</v>
      </c>
      <c r="F24" s="33">
        <v>0.4</v>
      </c>
      <c r="G24" s="32"/>
      <c r="H24" s="34"/>
      <c r="I24" s="35">
        <v>0.4</v>
      </c>
      <c r="J24" s="42">
        <f>I24*(E24+F24+H24)</f>
        <v>2.1520000000000006</v>
      </c>
      <c r="K24" s="35">
        <v>1</v>
      </c>
      <c r="L24" s="34">
        <f>K24*(E24+F24+H24)</f>
        <v>5.3800000000000008</v>
      </c>
      <c r="M24" s="32">
        <v>2</v>
      </c>
      <c r="N24" s="34">
        <f>+L24-J24</f>
        <v>3.2280000000000002</v>
      </c>
      <c r="O24" s="63">
        <f t="shared" si="11"/>
        <v>11620800</v>
      </c>
      <c r="P24" s="52">
        <v>2023</v>
      </c>
      <c r="Q24" s="132" t="s">
        <v>104</v>
      </c>
      <c r="R24" s="32" t="s">
        <v>112</v>
      </c>
    </row>
    <row r="25" spans="1:18" s="138" customFormat="1" ht="27" x14ac:dyDescent="0.25">
      <c r="A25" s="38"/>
      <c r="B25" s="43" t="s">
        <v>113</v>
      </c>
      <c r="C25" s="44"/>
      <c r="D25" s="45"/>
      <c r="E25" s="46"/>
      <c r="F25" s="46"/>
      <c r="G25" s="47"/>
      <c r="H25" s="48"/>
      <c r="I25" s="49"/>
      <c r="J25" s="50"/>
      <c r="K25" s="41"/>
      <c r="L25" s="40"/>
      <c r="M25" s="38">
        <f>SUM(M23:M24)</f>
        <v>6</v>
      </c>
      <c r="N25" s="38"/>
      <c r="O25" s="135">
        <f>SUM(O23:O24)</f>
        <v>33436800</v>
      </c>
      <c r="P25" s="136"/>
      <c r="Q25" s="47"/>
      <c r="R25" s="38"/>
    </row>
    <row r="26" spans="1:18" s="83" customFormat="1" ht="25.5" x14ac:dyDescent="0.25">
      <c r="A26" s="128">
        <v>7</v>
      </c>
      <c r="B26" s="25" t="s">
        <v>114</v>
      </c>
      <c r="C26" s="26">
        <v>29491</v>
      </c>
      <c r="D26" s="28" t="s">
        <v>102</v>
      </c>
      <c r="E26" s="27">
        <f>3.33+0.33</f>
        <v>3.66</v>
      </c>
      <c r="F26" s="27"/>
      <c r="G26" s="24"/>
      <c r="H26" s="28"/>
      <c r="I26" s="29">
        <v>0.4</v>
      </c>
      <c r="J26" s="130">
        <f>I26*(E26+F26+H26)</f>
        <v>1.4640000000000002</v>
      </c>
      <c r="K26" s="29">
        <v>1</v>
      </c>
      <c r="L26" s="28">
        <f>K26*(E26+F26+H26)</f>
        <v>3.66</v>
      </c>
      <c r="M26" s="24">
        <v>6</v>
      </c>
      <c r="N26" s="28">
        <f>+L26-J26</f>
        <v>2.1959999999999997</v>
      </c>
      <c r="O26" s="64">
        <f t="shared" ref="O26" si="12">+M26*N26*1800000</f>
        <v>23716799.999999996</v>
      </c>
      <c r="P26" s="53">
        <v>2023</v>
      </c>
      <c r="Q26" s="67" t="s">
        <v>104</v>
      </c>
      <c r="R26" s="24" t="s">
        <v>27</v>
      </c>
    </row>
    <row r="27" spans="1:18" s="138" customFormat="1" ht="27" x14ac:dyDescent="0.25">
      <c r="A27" s="38"/>
      <c r="B27" s="43" t="s">
        <v>115</v>
      </c>
      <c r="C27" s="44"/>
      <c r="D27" s="45"/>
      <c r="E27" s="46"/>
      <c r="F27" s="46"/>
      <c r="G27" s="47"/>
      <c r="H27" s="48"/>
      <c r="I27" s="49"/>
      <c r="J27" s="50"/>
      <c r="K27" s="41"/>
      <c r="L27" s="40"/>
      <c r="M27" s="47">
        <f>SUM(M26:M26)</f>
        <v>6</v>
      </c>
      <c r="N27" s="40"/>
      <c r="O27" s="135">
        <f>SUM(O26:O26)</f>
        <v>23716799.999999996</v>
      </c>
      <c r="P27" s="136"/>
      <c r="Q27" s="47"/>
      <c r="R27" s="38"/>
    </row>
    <row r="28" spans="1:18" s="83" customFormat="1" ht="25.5" x14ac:dyDescent="0.25">
      <c r="A28" s="128">
        <v>8</v>
      </c>
      <c r="B28" s="25" t="s">
        <v>116</v>
      </c>
      <c r="C28" s="26">
        <v>29994</v>
      </c>
      <c r="D28" s="53" t="s">
        <v>24</v>
      </c>
      <c r="E28" s="27">
        <v>3.34</v>
      </c>
      <c r="F28" s="27">
        <v>0.4</v>
      </c>
      <c r="G28" s="24"/>
      <c r="H28" s="28"/>
      <c r="I28" s="29">
        <v>0.4</v>
      </c>
      <c r="J28" s="130">
        <f>I28*(E28+F28+H28)</f>
        <v>1.496</v>
      </c>
      <c r="K28" s="29">
        <v>1</v>
      </c>
      <c r="L28" s="28">
        <f>K28*(E28+F28+H28)</f>
        <v>3.7399999999999998</v>
      </c>
      <c r="M28" s="24">
        <v>4</v>
      </c>
      <c r="N28" s="28">
        <f>+L28-J28</f>
        <v>2.2439999999999998</v>
      </c>
      <c r="O28" s="64">
        <f t="shared" ref="O28:O29" si="13">+M28*N28*1800000</f>
        <v>16156799.999999998</v>
      </c>
      <c r="P28" s="53">
        <v>2023</v>
      </c>
      <c r="Q28" s="67" t="s">
        <v>104</v>
      </c>
      <c r="R28" s="24" t="s">
        <v>119</v>
      </c>
    </row>
    <row r="29" spans="1:18" s="133" customFormat="1" ht="25.5" x14ac:dyDescent="0.25">
      <c r="A29" s="131"/>
      <c r="B29" s="30" t="s">
        <v>116</v>
      </c>
      <c r="C29" s="31">
        <v>29994</v>
      </c>
      <c r="D29" s="52" t="s">
        <v>24</v>
      </c>
      <c r="E29" s="33">
        <v>3.65</v>
      </c>
      <c r="F29" s="33">
        <v>0.4</v>
      </c>
      <c r="G29" s="32"/>
      <c r="H29" s="34"/>
      <c r="I29" s="35">
        <v>0.4</v>
      </c>
      <c r="J29" s="42">
        <f>I29*(E29+F29+H29)</f>
        <v>1.62</v>
      </c>
      <c r="K29" s="35">
        <v>1</v>
      </c>
      <c r="L29" s="34">
        <f>K29*(E29+F29+H29)</f>
        <v>4.05</v>
      </c>
      <c r="M29" s="32">
        <v>2</v>
      </c>
      <c r="N29" s="34">
        <f>+L29-J29</f>
        <v>2.4299999999999997</v>
      </c>
      <c r="O29" s="63">
        <f t="shared" si="13"/>
        <v>8747999.9999999981</v>
      </c>
      <c r="P29" s="52">
        <v>2023</v>
      </c>
      <c r="Q29" s="132" t="s">
        <v>104</v>
      </c>
      <c r="R29" s="32" t="s">
        <v>112</v>
      </c>
    </row>
    <row r="30" spans="1:18" s="138" customFormat="1" ht="27" x14ac:dyDescent="0.25">
      <c r="A30" s="38"/>
      <c r="B30" s="43" t="s">
        <v>120</v>
      </c>
      <c r="C30" s="44"/>
      <c r="D30" s="54"/>
      <c r="E30" s="46"/>
      <c r="F30" s="46"/>
      <c r="G30" s="47"/>
      <c r="H30" s="48"/>
      <c r="I30" s="49"/>
      <c r="J30" s="50"/>
      <c r="K30" s="41"/>
      <c r="L30" s="40"/>
      <c r="M30" s="47">
        <f>SUM(M28:M29)</f>
        <v>6</v>
      </c>
      <c r="N30" s="40"/>
      <c r="O30" s="135">
        <f>SUM(O28:O29)</f>
        <v>24904799.999999996</v>
      </c>
      <c r="P30" s="136"/>
      <c r="Q30" s="47"/>
      <c r="R30" s="38"/>
    </row>
    <row r="31" spans="1:18" s="83" customFormat="1" ht="25.5" x14ac:dyDescent="0.25">
      <c r="A31" s="128">
        <v>9</v>
      </c>
      <c r="B31" s="25" t="s">
        <v>121</v>
      </c>
      <c r="C31" s="26">
        <v>31538</v>
      </c>
      <c r="D31" s="53" t="s">
        <v>24</v>
      </c>
      <c r="E31" s="27">
        <v>3.34</v>
      </c>
      <c r="F31" s="27"/>
      <c r="G31" s="24"/>
      <c r="H31" s="28"/>
      <c r="I31" s="29">
        <v>0.4</v>
      </c>
      <c r="J31" s="130">
        <f>I31*(E31+F31+H31)</f>
        <v>1.3360000000000001</v>
      </c>
      <c r="K31" s="29">
        <v>1</v>
      </c>
      <c r="L31" s="28">
        <f>K31*(E31+F31+H31)</f>
        <v>3.34</v>
      </c>
      <c r="M31" s="24">
        <v>6</v>
      </c>
      <c r="N31" s="28">
        <f>+L31-J31</f>
        <v>2.0039999999999996</v>
      </c>
      <c r="O31" s="64">
        <f t="shared" ref="O31" si="14">+M31*N31*1800000</f>
        <v>21643199.999999996</v>
      </c>
      <c r="P31" s="53">
        <v>2023</v>
      </c>
      <c r="Q31" s="67" t="s">
        <v>768</v>
      </c>
      <c r="R31" s="24" t="s">
        <v>27</v>
      </c>
    </row>
    <row r="32" spans="1:18" s="138" customFormat="1" ht="27" x14ac:dyDescent="0.25">
      <c r="A32" s="38"/>
      <c r="B32" s="43" t="s">
        <v>123</v>
      </c>
      <c r="C32" s="44"/>
      <c r="D32" s="54"/>
      <c r="E32" s="46"/>
      <c r="F32" s="46"/>
      <c r="G32" s="47"/>
      <c r="H32" s="48"/>
      <c r="I32" s="49"/>
      <c r="J32" s="50"/>
      <c r="K32" s="41"/>
      <c r="L32" s="40"/>
      <c r="M32" s="47">
        <f>SUM(M31:M31)</f>
        <v>6</v>
      </c>
      <c r="N32" s="40"/>
      <c r="O32" s="135">
        <f>SUM(O31:O31)</f>
        <v>21643199.999999996</v>
      </c>
      <c r="P32" s="136"/>
      <c r="Q32" s="47"/>
      <c r="R32" s="38"/>
    </row>
    <row r="33" spans="1:18" s="83" customFormat="1" ht="25.5" x14ac:dyDescent="0.25">
      <c r="A33" s="128">
        <v>10</v>
      </c>
      <c r="B33" s="25" t="s">
        <v>37</v>
      </c>
      <c r="C33" s="26">
        <v>33490</v>
      </c>
      <c r="D33" s="24" t="s">
        <v>24</v>
      </c>
      <c r="E33" s="27">
        <v>2.72</v>
      </c>
      <c r="F33" s="27"/>
      <c r="G33" s="24"/>
      <c r="H33" s="28"/>
      <c r="I33" s="29">
        <v>0.4</v>
      </c>
      <c r="J33" s="130">
        <f>I33*(E33+F33+H33)</f>
        <v>1.0880000000000001</v>
      </c>
      <c r="K33" s="29">
        <v>1</v>
      </c>
      <c r="L33" s="28">
        <f>K33*(E33+F33+H33)</f>
        <v>2.72</v>
      </c>
      <c r="M33" s="24">
        <v>6</v>
      </c>
      <c r="N33" s="28">
        <f>+L33-J33</f>
        <v>1.6320000000000001</v>
      </c>
      <c r="O33" s="64">
        <f>+M33*N33*1800000</f>
        <v>17625600.000000004</v>
      </c>
      <c r="P33" s="53">
        <v>2023</v>
      </c>
      <c r="Q33" s="19" t="s">
        <v>104</v>
      </c>
      <c r="R33" s="24" t="s">
        <v>27</v>
      </c>
    </row>
    <row r="34" spans="1:18" s="138" customFormat="1" ht="27" x14ac:dyDescent="0.25">
      <c r="A34" s="38"/>
      <c r="B34" s="43" t="s">
        <v>40</v>
      </c>
      <c r="C34" s="44"/>
      <c r="D34" s="47"/>
      <c r="E34" s="46"/>
      <c r="F34" s="46"/>
      <c r="G34" s="47"/>
      <c r="H34" s="48"/>
      <c r="I34" s="49"/>
      <c r="J34" s="50"/>
      <c r="K34" s="41"/>
      <c r="L34" s="40"/>
      <c r="M34" s="47">
        <f>SUM(M33:M33)</f>
        <v>6</v>
      </c>
      <c r="N34" s="40"/>
      <c r="O34" s="135">
        <f>SUM(O33:O33)</f>
        <v>17625600.000000004</v>
      </c>
      <c r="P34" s="136"/>
      <c r="Q34" s="47"/>
      <c r="R34" s="38"/>
    </row>
    <row r="35" spans="1:18" s="83" customFormat="1" ht="25.5" x14ac:dyDescent="0.25">
      <c r="A35" s="128">
        <v>11</v>
      </c>
      <c r="B35" s="25" t="s">
        <v>124</v>
      </c>
      <c r="C35" s="26">
        <v>28924</v>
      </c>
      <c r="D35" s="53" t="s">
        <v>24</v>
      </c>
      <c r="E35" s="27">
        <v>3.34</v>
      </c>
      <c r="F35" s="27"/>
      <c r="G35" s="24"/>
      <c r="H35" s="28"/>
      <c r="I35" s="29">
        <v>0.4</v>
      </c>
      <c r="J35" s="130">
        <f>I35*(E35+F35+H35)</f>
        <v>1.3360000000000001</v>
      </c>
      <c r="K35" s="29">
        <v>1</v>
      </c>
      <c r="L35" s="28">
        <f>K35*(E35+F35+H35)</f>
        <v>3.34</v>
      </c>
      <c r="M35" s="24">
        <v>6</v>
      </c>
      <c r="N35" s="28">
        <f>+L35-J35</f>
        <v>2.0039999999999996</v>
      </c>
      <c r="O35" s="64">
        <f t="shared" ref="O35" si="15">+M35*N35*1800000</f>
        <v>21643199.999999996</v>
      </c>
      <c r="P35" s="53">
        <v>2023</v>
      </c>
      <c r="Q35" s="67" t="s">
        <v>104</v>
      </c>
      <c r="R35" s="24" t="s">
        <v>27</v>
      </c>
    </row>
    <row r="36" spans="1:18" s="138" customFormat="1" ht="27" x14ac:dyDescent="0.25">
      <c r="A36" s="38"/>
      <c r="B36" s="43" t="s">
        <v>125</v>
      </c>
      <c r="C36" s="44"/>
      <c r="D36" s="54"/>
      <c r="E36" s="46"/>
      <c r="F36" s="46"/>
      <c r="G36" s="47"/>
      <c r="H36" s="48"/>
      <c r="I36" s="49"/>
      <c r="J36" s="50"/>
      <c r="K36" s="41"/>
      <c r="L36" s="40"/>
      <c r="M36" s="47">
        <f>SUM(M35:M35)</f>
        <v>6</v>
      </c>
      <c r="N36" s="40"/>
      <c r="O36" s="135">
        <f>SUM(O35:O35)</f>
        <v>21643199.999999996</v>
      </c>
      <c r="P36" s="136"/>
      <c r="Q36" s="47"/>
      <c r="R36" s="38"/>
    </row>
    <row r="37" spans="1:18" s="83" customFormat="1" ht="25.5" x14ac:dyDescent="0.25">
      <c r="A37" s="128">
        <v>12</v>
      </c>
      <c r="B37" s="25" t="s">
        <v>126</v>
      </c>
      <c r="C37" s="56">
        <v>25024</v>
      </c>
      <c r="D37" s="24" t="s">
        <v>24</v>
      </c>
      <c r="E37" s="27">
        <v>2.46</v>
      </c>
      <c r="F37" s="27"/>
      <c r="G37" s="24"/>
      <c r="H37" s="28"/>
      <c r="I37" s="29">
        <v>0.4</v>
      </c>
      <c r="J37" s="130">
        <f>I37*(E37+F37+H37)</f>
        <v>0.98399999999999999</v>
      </c>
      <c r="K37" s="29">
        <v>1</v>
      </c>
      <c r="L37" s="28">
        <f>K37*(E37+F37+H37)</f>
        <v>2.46</v>
      </c>
      <c r="M37" s="24">
        <v>6</v>
      </c>
      <c r="N37" s="28">
        <f>+L37-J37</f>
        <v>1.476</v>
      </c>
      <c r="O37" s="64">
        <f t="shared" ref="O37" si="16">+M37*N37*1800000</f>
        <v>15940800</v>
      </c>
      <c r="P37" s="53">
        <v>2023</v>
      </c>
      <c r="Q37" s="67" t="s">
        <v>104</v>
      </c>
      <c r="R37" s="24" t="s">
        <v>27</v>
      </c>
    </row>
    <row r="38" spans="1:18" s="138" customFormat="1" ht="27" x14ac:dyDescent="0.25">
      <c r="A38" s="38"/>
      <c r="B38" s="43" t="s">
        <v>127</v>
      </c>
      <c r="C38" s="57"/>
      <c r="D38" s="47"/>
      <c r="E38" s="46"/>
      <c r="F38" s="46"/>
      <c r="G38" s="47"/>
      <c r="H38" s="48"/>
      <c r="I38" s="49"/>
      <c r="J38" s="50"/>
      <c r="K38" s="41"/>
      <c r="L38" s="40"/>
      <c r="M38" s="47">
        <f>SUM(M37:M37)</f>
        <v>6</v>
      </c>
      <c r="N38" s="40"/>
      <c r="O38" s="135">
        <f>SUM(O37:O37)</f>
        <v>15940800</v>
      </c>
      <c r="P38" s="136"/>
      <c r="Q38" s="47"/>
      <c r="R38" s="38"/>
    </row>
    <row r="39" spans="1:18" s="83" customFormat="1" ht="25.5" x14ac:dyDescent="0.25">
      <c r="A39" s="128">
        <v>13</v>
      </c>
      <c r="B39" s="25" t="s">
        <v>128</v>
      </c>
      <c r="C39" s="26">
        <v>31725</v>
      </c>
      <c r="D39" s="53" t="s">
        <v>24</v>
      </c>
      <c r="E39" s="27">
        <v>3.34</v>
      </c>
      <c r="F39" s="27"/>
      <c r="G39" s="24"/>
      <c r="H39" s="28"/>
      <c r="I39" s="29">
        <v>0.4</v>
      </c>
      <c r="J39" s="130">
        <f t="shared" si="6"/>
        <v>1.3360000000000001</v>
      </c>
      <c r="K39" s="29">
        <v>1</v>
      </c>
      <c r="L39" s="28">
        <f t="shared" si="7"/>
        <v>3.34</v>
      </c>
      <c r="M39" s="24">
        <v>6</v>
      </c>
      <c r="N39" s="28">
        <f t="shared" ref="N39" si="17">+L39-J39</f>
        <v>2.0039999999999996</v>
      </c>
      <c r="O39" s="64">
        <f t="shared" ref="O39" si="18">+M39*N39*1800000</f>
        <v>21643199.999999996</v>
      </c>
      <c r="P39" s="53">
        <v>2023</v>
      </c>
      <c r="Q39" s="67" t="s">
        <v>104</v>
      </c>
      <c r="R39" s="24" t="s">
        <v>27</v>
      </c>
    </row>
    <row r="40" spans="1:18" s="138" customFormat="1" ht="27" x14ac:dyDescent="0.25">
      <c r="A40" s="38"/>
      <c r="B40" s="43" t="s">
        <v>130</v>
      </c>
      <c r="C40" s="44"/>
      <c r="D40" s="54"/>
      <c r="E40" s="46"/>
      <c r="F40" s="46"/>
      <c r="G40" s="47"/>
      <c r="H40" s="48"/>
      <c r="I40" s="49"/>
      <c r="J40" s="50"/>
      <c r="K40" s="41"/>
      <c r="L40" s="40"/>
      <c r="M40" s="47">
        <f>SUM(M39:M39)</f>
        <v>6</v>
      </c>
      <c r="N40" s="40"/>
      <c r="O40" s="135">
        <f>SUM(O39:O39)</f>
        <v>21643199.999999996</v>
      </c>
      <c r="P40" s="136"/>
      <c r="Q40" s="47"/>
      <c r="R40" s="38"/>
    </row>
    <row r="41" spans="1:18" s="83" customFormat="1" ht="25.5" x14ac:dyDescent="0.25">
      <c r="A41" s="128">
        <v>14</v>
      </c>
      <c r="B41" s="25" t="s">
        <v>131</v>
      </c>
      <c r="C41" s="26">
        <v>35002</v>
      </c>
      <c r="D41" s="28" t="s">
        <v>102</v>
      </c>
      <c r="E41" s="27">
        <v>2.34</v>
      </c>
      <c r="F41" s="27"/>
      <c r="G41" s="24"/>
      <c r="H41" s="28"/>
      <c r="I41" s="29">
        <v>0.4</v>
      </c>
      <c r="J41" s="130">
        <f>I41*(E41+F41+H41)</f>
        <v>0.93599999999999994</v>
      </c>
      <c r="K41" s="29">
        <v>1</v>
      </c>
      <c r="L41" s="28">
        <f>K41*(E41+F41+H41)</f>
        <v>2.34</v>
      </c>
      <c r="M41" s="24">
        <v>2</v>
      </c>
      <c r="N41" s="28">
        <f>+L41-J41</f>
        <v>1.4039999999999999</v>
      </c>
      <c r="O41" s="64">
        <f>+M41*N41*1800000</f>
        <v>5054400</v>
      </c>
      <c r="P41" s="53">
        <v>2023</v>
      </c>
      <c r="Q41" s="67" t="s">
        <v>104</v>
      </c>
      <c r="R41" s="24" t="s">
        <v>60</v>
      </c>
    </row>
    <row r="42" spans="1:18" s="133" customFormat="1" ht="25.5" x14ac:dyDescent="0.25">
      <c r="A42" s="131"/>
      <c r="B42" s="30" t="s">
        <v>131</v>
      </c>
      <c r="C42" s="31">
        <v>35002</v>
      </c>
      <c r="D42" s="34" t="s">
        <v>102</v>
      </c>
      <c r="E42" s="33">
        <v>2.67</v>
      </c>
      <c r="F42" s="33"/>
      <c r="G42" s="32"/>
      <c r="H42" s="34"/>
      <c r="I42" s="35">
        <v>0.4</v>
      </c>
      <c r="J42" s="42">
        <f>I42*(E42+F42+H42)</f>
        <v>1.0680000000000001</v>
      </c>
      <c r="K42" s="35">
        <v>1</v>
      </c>
      <c r="L42" s="34">
        <f>K42*(E42+F42+H42)</f>
        <v>2.67</v>
      </c>
      <c r="M42" s="32">
        <v>4</v>
      </c>
      <c r="N42" s="34">
        <f>+L42-J42</f>
        <v>1.6019999999999999</v>
      </c>
      <c r="O42" s="63">
        <f>+M42*N42*1800000</f>
        <v>11534399.999999998</v>
      </c>
      <c r="P42" s="52">
        <v>2023</v>
      </c>
      <c r="Q42" s="132" t="s">
        <v>104</v>
      </c>
      <c r="R42" s="32" t="s">
        <v>61</v>
      </c>
    </row>
    <row r="43" spans="1:18" s="138" customFormat="1" ht="27" x14ac:dyDescent="0.25">
      <c r="A43" s="38"/>
      <c r="B43" s="43" t="s">
        <v>133</v>
      </c>
      <c r="C43" s="44"/>
      <c r="D43" s="45"/>
      <c r="E43" s="46"/>
      <c r="F43" s="46"/>
      <c r="G43" s="47"/>
      <c r="H43" s="48"/>
      <c r="I43" s="49"/>
      <c r="J43" s="50"/>
      <c r="K43" s="41"/>
      <c r="L43" s="40"/>
      <c r="M43" s="47">
        <f>SUM(M41:M42)</f>
        <v>6</v>
      </c>
      <c r="N43" s="40"/>
      <c r="O43" s="135">
        <f>SUM(O41:O42)</f>
        <v>16588799.999999998</v>
      </c>
      <c r="P43" s="136"/>
      <c r="Q43" s="47"/>
      <c r="R43" s="38"/>
    </row>
    <row r="44" spans="1:18" s="83" customFormat="1" ht="25.5" x14ac:dyDescent="0.25">
      <c r="A44" s="128">
        <v>15</v>
      </c>
      <c r="B44" s="25" t="s">
        <v>134</v>
      </c>
      <c r="C44" s="26">
        <v>35537</v>
      </c>
      <c r="D44" s="28" t="s">
        <v>24</v>
      </c>
      <c r="E44" s="27">
        <v>2.41</v>
      </c>
      <c r="F44" s="27"/>
      <c r="G44" s="24"/>
      <c r="H44" s="28"/>
      <c r="I44" s="29">
        <v>0.4</v>
      </c>
      <c r="J44" s="130">
        <f>I44*(E44+F44+H44)</f>
        <v>0.96400000000000008</v>
      </c>
      <c r="K44" s="29">
        <v>1</v>
      </c>
      <c r="L44" s="28">
        <f>K44*(E44+F44+H44)</f>
        <v>2.41</v>
      </c>
      <c r="M44" s="24">
        <v>6</v>
      </c>
      <c r="N44" s="28">
        <f>+L44-J44</f>
        <v>1.4460000000000002</v>
      </c>
      <c r="O44" s="64">
        <f>+M44*N44*1800000</f>
        <v>15616800.000000004</v>
      </c>
      <c r="P44" s="53">
        <v>2023</v>
      </c>
      <c r="Q44" s="67" t="s">
        <v>104</v>
      </c>
      <c r="R44" s="24" t="s">
        <v>27</v>
      </c>
    </row>
    <row r="45" spans="1:18" s="138" customFormat="1" ht="27" x14ac:dyDescent="0.25">
      <c r="A45" s="38"/>
      <c r="B45" s="43" t="s">
        <v>138</v>
      </c>
      <c r="C45" s="44"/>
      <c r="D45" s="45"/>
      <c r="E45" s="46"/>
      <c r="F45" s="46"/>
      <c r="G45" s="47"/>
      <c r="H45" s="48"/>
      <c r="I45" s="49"/>
      <c r="J45" s="50"/>
      <c r="K45" s="41"/>
      <c r="L45" s="40"/>
      <c r="M45" s="47">
        <f>SUM(M44:M44)</f>
        <v>6</v>
      </c>
      <c r="N45" s="40"/>
      <c r="O45" s="135">
        <f>SUM(O44:O44)</f>
        <v>15616800.000000004</v>
      </c>
      <c r="P45" s="136"/>
      <c r="Q45" s="47"/>
      <c r="R45" s="38"/>
    </row>
    <row r="46" spans="1:18" s="83" customFormat="1" ht="25.5" x14ac:dyDescent="0.25">
      <c r="A46" s="128">
        <v>16</v>
      </c>
      <c r="B46" s="25" t="s">
        <v>139</v>
      </c>
      <c r="C46" s="26">
        <v>31088</v>
      </c>
      <c r="D46" s="24" t="s">
        <v>24</v>
      </c>
      <c r="E46" s="27">
        <v>2.72</v>
      </c>
      <c r="F46" s="27"/>
      <c r="G46" s="24"/>
      <c r="H46" s="28"/>
      <c r="I46" s="29">
        <v>0.4</v>
      </c>
      <c r="J46" s="130">
        <f>I46*(E46+F46+H46)</f>
        <v>1.0880000000000001</v>
      </c>
      <c r="K46" s="29">
        <v>1</v>
      </c>
      <c r="L46" s="28">
        <f>K46*(E46+F46+H46)</f>
        <v>2.72</v>
      </c>
      <c r="M46" s="24">
        <v>6</v>
      </c>
      <c r="N46" s="28">
        <f>+L46-J46</f>
        <v>1.6320000000000001</v>
      </c>
      <c r="O46" s="64">
        <f>+M46*N46*1800000</f>
        <v>17625600.000000004</v>
      </c>
      <c r="P46" s="53">
        <v>2023</v>
      </c>
      <c r="Q46" s="67" t="s">
        <v>103</v>
      </c>
      <c r="R46" s="24" t="s">
        <v>27</v>
      </c>
    </row>
    <row r="47" spans="1:18" s="138" customFormat="1" ht="27" x14ac:dyDescent="0.25">
      <c r="A47" s="38"/>
      <c r="B47" s="43" t="s">
        <v>143</v>
      </c>
      <c r="C47" s="44"/>
      <c r="D47" s="47"/>
      <c r="E47" s="46"/>
      <c r="F47" s="46"/>
      <c r="G47" s="47"/>
      <c r="H47" s="48"/>
      <c r="I47" s="49"/>
      <c r="J47" s="50"/>
      <c r="K47" s="41"/>
      <c r="L47" s="40"/>
      <c r="M47" s="47">
        <f>SUM(M46:M46)</f>
        <v>6</v>
      </c>
      <c r="N47" s="40"/>
      <c r="O47" s="135">
        <f>SUM(O46:O46)</f>
        <v>17625600.000000004</v>
      </c>
      <c r="P47" s="136"/>
      <c r="Q47" s="47"/>
      <c r="R47" s="38"/>
    </row>
    <row r="48" spans="1:18" s="83" customFormat="1" ht="25.5" x14ac:dyDescent="0.25">
      <c r="A48" s="128">
        <v>17</v>
      </c>
      <c r="B48" s="25" t="s">
        <v>144</v>
      </c>
      <c r="C48" s="26">
        <v>33470</v>
      </c>
      <c r="D48" s="28" t="s">
        <v>84</v>
      </c>
      <c r="E48" s="27">
        <v>2.72</v>
      </c>
      <c r="F48" s="27"/>
      <c r="G48" s="24"/>
      <c r="H48" s="28"/>
      <c r="I48" s="29">
        <v>0.4</v>
      </c>
      <c r="J48" s="130">
        <f>I48*(E48+F48+H48)</f>
        <v>1.0880000000000001</v>
      </c>
      <c r="K48" s="29">
        <v>1</v>
      </c>
      <c r="L48" s="28">
        <f>K48*(E48+F48+H48)</f>
        <v>2.72</v>
      </c>
      <c r="M48" s="24">
        <v>6</v>
      </c>
      <c r="N48" s="28">
        <f>+L48-J48</f>
        <v>1.6320000000000001</v>
      </c>
      <c r="O48" s="64">
        <f>+M48*N48*1800000</f>
        <v>17625600.000000004</v>
      </c>
      <c r="P48" s="53">
        <v>2023</v>
      </c>
      <c r="Q48" s="67" t="s">
        <v>104</v>
      </c>
      <c r="R48" s="24" t="s">
        <v>27</v>
      </c>
    </row>
    <row r="49" spans="1:18" s="138" customFormat="1" ht="27" x14ac:dyDescent="0.25">
      <c r="A49" s="38"/>
      <c r="B49" s="43" t="s">
        <v>146</v>
      </c>
      <c r="C49" s="44"/>
      <c r="D49" s="45"/>
      <c r="E49" s="46"/>
      <c r="F49" s="46"/>
      <c r="G49" s="47"/>
      <c r="H49" s="48"/>
      <c r="I49" s="49"/>
      <c r="J49" s="50"/>
      <c r="K49" s="41"/>
      <c r="L49" s="40"/>
      <c r="M49" s="47">
        <f>SUM(M48:M48)</f>
        <v>6</v>
      </c>
      <c r="N49" s="40"/>
      <c r="O49" s="135">
        <f>SUM(O48:O48)</f>
        <v>17625600.000000004</v>
      </c>
      <c r="P49" s="136"/>
      <c r="Q49" s="47"/>
      <c r="R49" s="38"/>
    </row>
    <row r="50" spans="1:18" s="83" customFormat="1" ht="25.5" x14ac:dyDescent="0.25">
      <c r="A50" s="128">
        <v>18</v>
      </c>
      <c r="B50" s="25" t="s">
        <v>147</v>
      </c>
      <c r="C50" s="26">
        <v>32380</v>
      </c>
      <c r="D50" s="53" t="s">
        <v>24</v>
      </c>
      <c r="E50" s="27">
        <v>3.03</v>
      </c>
      <c r="F50" s="27"/>
      <c r="G50" s="24"/>
      <c r="H50" s="28"/>
      <c r="I50" s="29">
        <v>0.4</v>
      </c>
      <c r="J50" s="130">
        <f>I50*(E50+F50+H50)</f>
        <v>1.212</v>
      </c>
      <c r="K50" s="29">
        <v>1</v>
      </c>
      <c r="L50" s="28">
        <f>K50*(E50+F50+H50)</f>
        <v>3.03</v>
      </c>
      <c r="M50" s="24">
        <v>6</v>
      </c>
      <c r="N50" s="28">
        <f>+L50-J50</f>
        <v>1.8179999999999998</v>
      </c>
      <c r="O50" s="64">
        <f>+M50*N50*1800000</f>
        <v>19634400</v>
      </c>
      <c r="P50" s="53">
        <v>2023</v>
      </c>
      <c r="Q50" s="67" t="s">
        <v>104</v>
      </c>
      <c r="R50" s="24" t="s">
        <v>27</v>
      </c>
    </row>
    <row r="51" spans="1:18" s="138" customFormat="1" ht="27" x14ac:dyDescent="0.25">
      <c r="A51" s="38"/>
      <c r="B51" s="43" t="s">
        <v>148</v>
      </c>
      <c r="C51" s="44"/>
      <c r="D51" s="54"/>
      <c r="E51" s="46"/>
      <c r="F51" s="46"/>
      <c r="G51" s="47"/>
      <c r="H51" s="48"/>
      <c r="I51" s="49"/>
      <c r="J51" s="50"/>
      <c r="K51" s="41"/>
      <c r="L51" s="40"/>
      <c r="M51" s="47">
        <f>SUM(M50:M50)</f>
        <v>6</v>
      </c>
      <c r="N51" s="40"/>
      <c r="O51" s="135">
        <f>SUM(O50:O50)</f>
        <v>19634400</v>
      </c>
      <c r="P51" s="136"/>
      <c r="Q51" s="47"/>
      <c r="R51" s="38"/>
    </row>
    <row r="52" spans="1:18" s="83" customFormat="1" ht="25.5" x14ac:dyDescent="0.25">
      <c r="A52" s="128">
        <v>19</v>
      </c>
      <c r="B52" s="25" t="s">
        <v>149</v>
      </c>
      <c r="C52" s="26">
        <v>33003</v>
      </c>
      <c r="D52" s="24" t="s">
        <v>24</v>
      </c>
      <c r="E52" s="27">
        <v>2.72</v>
      </c>
      <c r="F52" s="27"/>
      <c r="G52" s="24"/>
      <c r="H52" s="28"/>
      <c r="I52" s="29">
        <v>0.4</v>
      </c>
      <c r="J52" s="130">
        <f>I52*(E52+F52+H52)</f>
        <v>1.0880000000000001</v>
      </c>
      <c r="K52" s="29">
        <v>1</v>
      </c>
      <c r="L52" s="28">
        <f>K52*(E52+F52+H52)</f>
        <v>2.72</v>
      </c>
      <c r="M52" s="24">
        <v>6</v>
      </c>
      <c r="N52" s="28">
        <f>+L52-J52</f>
        <v>1.6320000000000001</v>
      </c>
      <c r="O52" s="64">
        <f>+M52*N52*1800000</f>
        <v>17625600.000000004</v>
      </c>
      <c r="P52" s="53">
        <v>2023</v>
      </c>
      <c r="Q52" s="67" t="s">
        <v>104</v>
      </c>
      <c r="R52" s="24" t="s">
        <v>27</v>
      </c>
    </row>
    <row r="53" spans="1:18" s="138" customFormat="1" ht="27" x14ac:dyDescent="0.25">
      <c r="A53" s="38"/>
      <c r="B53" s="43" t="s">
        <v>150</v>
      </c>
      <c r="C53" s="44"/>
      <c r="D53" s="47"/>
      <c r="E53" s="46"/>
      <c r="F53" s="46"/>
      <c r="G53" s="47"/>
      <c r="H53" s="48"/>
      <c r="I53" s="49"/>
      <c r="J53" s="50"/>
      <c r="K53" s="41"/>
      <c r="L53" s="40"/>
      <c r="M53" s="47">
        <f>SUM(M52:M52)</f>
        <v>6</v>
      </c>
      <c r="N53" s="40"/>
      <c r="O53" s="135">
        <f>SUM(O52:O52)</f>
        <v>17625600.000000004</v>
      </c>
      <c r="P53" s="136"/>
      <c r="Q53" s="47"/>
      <c r="R53" s="38"/>
    </row>
    <row r="54" spans="1:18" s="83" customFormat="1" ht="25.5" x14ac:dyDescent="0.25">
      <c r="A54" s="128">
        <v>20</v>
      </c>
      <c r="B54" s="25" t="s">
        <v>23</v>
      </c>
      <c r="C54" s="26">
        <v>30971</v>
      </c>
      <c r="D54" s="28" t="s">
        <v>24</v>
      </c>
      <c r="E54" s="27">
        <v>2.41</v>
      </c>
      <c r="F54" s="27"/>
      <c r="G54" s="24"/>
      <c r="H54" s="28"/>
      <c r="I54" s="29">
        <v>0.4</v>
      </c>
      <c r="J54" s="130">
        <f>I54*(E54+F54+H54)</f>
        <v>0.96400000000000008</v>
      </c>
      <c r="K54" s="29">
        <v>1</v>
      </c>
      <c r="L54" s="28">
        <f>K54*(E54+F54+H54)</f>
        <v>2.41</v>
      </c>
      <c r="M54" s="24">
        <v>6</v>
      </c>
      <c r="N54" s="28">
        <f>+L54-J54</f>
        <v>1.4460000000000002</v>
      </c>
      <c r="O54" s="64">
        <f>+M54*N54*1800000</f>
        <v>15616800.000000004</v>
      </c>
      <c r="P54" s="53">
        <v>2023</v>
      </c>
      <c r="Q54" s="19" t="s">
        <v>104</v>
      </c>
      <c r="R54" s="24" t="s">
        <v>27</v>
      </c>
    </row>
    <row r="55" spans="1:18" s="138" customFormat="1" ht="27" x14ac:dyDescent="0.25">
      <c r="A55" s="38"/>
      <c r="B55" s="43" t="s">
        <v>28</v>
      </c>
      <c r="C55" s="44"/>
      <c r="D55" s="45"/>
      <c r="E55" s="46"/>
      <c r="F55" s="46"/>
      <c r="G55" s="47"/>
      <c r="H55" s="48"/>
      <c r="I55" s="49"/>
      <c r="J55" s="50"/>
      <c r="K55" s="41"/>
      <c r="L55" s="40"/>
      <c r="M55" s="47">
        <f>SUM(M54:M54)</f>
        <v>6</v>
      </c>
      <c r="N55" s="40"/>
      <c r="O55" s="135">
        <f>SUM(O54:O54)</f>
        <v>15616800.000000004</v>
      </c>
      <c r="P55" s="136"/>
      <c r="Q55" s="47"/>
      <c r="R55" s="38"/>
    </row>
    <row r="56" spans="1:18" s="83" customFormat="1" ht="51" x14ac:dyDescent="0.25">
      <c r="A56" s="128">
        <v>21</v>
      </c>
      <c r="B56" s="30" t="s">
        <v>29</v>
      </c>
      <c r="C56" s="31">
        <v>35522</v>
      </c>
      <c r="D56" s="34" t="s">
        <v>24</v>
      </c>
      <c r="E56" s="33">
        <v>2.41</v>
      </c>
      <c r="F56" s="33"/>
      <c r="G56" s="32"/>
      <c r="H56" s="34"/>
      <c r="I56" s="35">
        <v>0.6</v>
      </c>
      <c r="J56" s="42">
        <f>I56*(E56+F56+H56)</f>
        <v>1.446</v>
      </c>
      <c r="K56" s="35">
        <v>1</v>
      </c>
      <c r="L56" s="34">
        <f>K56*(E56+F56+H56)</f>
        <v>2.41</v>
      </c>
      <c r="M56" s="32">
        <v>3</v>
      </c>
      <c r="N56" s="34">
        <f>+L56-J56</f>
        <v>0.96400000000000019</v>
      </c>
      <c r="O56" s="63">
        <f>+M56*N56*1800000</f>
        <v>5205600.0000000009</v>
      </c>
      <c r="P56" s="52">
        <v>2023</v>
      </c>
      <c r="Q56" s="19" t="s">
        <v>766</v>
      </c>
      <c r="R56" s="24" t="s">
        <v>34</v>
      </c>
    </row>
    <row r="57" spans="1:18" s="133" customFormat="1" ht="38.25" x14ac:dyDescent="0.25">
      <c r="A57" s="131"/>
      <c r="B57" s="30" t="s">
        <v>29</v>
      </c>
      <c r="C57" s="31">
        <v>35522</v>
      </c>
      <c r="D57" s="34" t="s">
        <v>24</v>
      </c>
      <c r="E57" s="33">
        <v>2.41</v>
      </c>
      <c r="F57" s="33"/>
      <c r="G57" s="32"/>
      <c r="H57" s="34"/>
      <c r="I57" s="35">
        <v>0.4</v>
      </c>
      <c r="J57" s="42">
        <f>I57*(E57+F57+H57)</f>
        <v>0.96400000000000008</v>
      </c>
      <c r="K57" s="35">
        <v>1</v>
      </c>
      <c r="L57" s="34">
        <f>K57*(E57+F57+H57)</f>
        <v>2.41</v>
      </c>
      <c r="M57" s="32">
        <v>3</v>
      </c>
      <c r="N57" s="34">
        <f>+L57-J57</f>
        <v>1.4460000000000002</v>
      </c>
      <c r="O57" s="63">
        <f>+M57*N57*1800000</f>
        <v>7808400.0000000019</v>
      </c>
      <c r="P57" s="52">
        <v>2023</v>
      </c>
      <c r="Q57" s="19" t="s">
        <v>104</v>
      </c>
      <c r="R57" s="32" t="s">
        <v>35</v>
      </c>
    </row>
    <row r="58" spans="1:18" s="138" customFormat="1" ht="27" x14ac:dyDescent="0.25">
      <c r="A58" s="134"/>
      <c r="B58" s="43" t="s">
        <v>36</v>
      </c>
      <c r="C58" s="44"/>
      <c r="D58" s="45"/>
      <c r="E58" s="46"/>
      <c r="F58" s="46"/>
      <c r="G58" s="47"/>
      <c r="H58" s="48"/>
      <c r="I58" s="49"/>
      <c r="J58" s="50"/>
      <c r="K58" s="41"/>
      <c r="L58" s="40"/>
      <c r="M58" s="47">
        <f>SUM(M56:M57)</f>
        <v>6</v>
      </c>
      <c r="N58" s="40"/>
      <c r="O58" s="135">
        <f>SUM(O56:O57)</f>
        <v>13014000.000000004</v>
      </c>
      <c r="P58" s="136"/>
      <c r="Q58" s="140"/>
      <c r="R58" s="38"/>
    </row>
    <row r="59" spans="1:18" s="83" customFormat="1" ht="51" x14ac:dyDescent="0.25">
      <c r="A59" s="128">
        <v>22</v>
      </c>
      <c r="B59" s="25" t="s">
        <v>151</v>
      </c>
      <c r="C59" s="56">
        <v>33878</v>
      </c>
      <c r="D59" s="24" t="s">
        <v>102</v>
      </c>
      <c r="E59" s="27">
        <v>2.67</v>
      </c>
      <c r="F59" s="27"/>
      <c r="G59" s="24"/>
      <c r="H59" s="28"/>
      <c r="I59" s="29">
        <v>0.6</v>
      </c>
      <c r="J59" s="130">
        <f>I59*(E59+F59+H59)</f>
        <v>1.6019999999999999</v>
      </c>
      <c r="K59" s="29">
        <v>1</v>
      </c>
      <c r="L59" s="28">
        <f>K59*(E59+F59+H59)</f>
        <v>2.67</v>
      </c>
      <c r="M59" s="24">
        <v>6</v>
      </c>
      <c r="N59" s="28">
        <f>+L59-J59</f>
        <v>1.0680000000000001</v>
      </c>
      <c r="O59" s="64">
        <f>+M59*N59*1800000</f>
        <v>11534400</v>
      </c>
      <c r="P59" s="53">
        <v>2023</v>
      </c>
      <c r="Q59" s="19" t="s">
        <v>766</v>
      </c>
      <c r="R59" s="24" t="s">
        <v>27</v>
      </c>
    </row>
    <row r="60" spans="1:18" s="138" customFormat="1" ht="27" x14ac:dyDescent="0.25">
      <c r="A60" s="134"/>
      <c r="B60" s="43" t="s">
        <v>152</v>
      </c>
      <c r="C60" s="57"/>
      <c r="D60" s="47"/>
      <c r="E60" s="46"/>
      <c r="F60" s="46"/>
      <c r="G60" s="47"/>
      <c r="H60" s="48"/>
      <c r="I60" s="49"/>
      <c r="J60" s="50"/>
      <c r="K60" s="41"/>
      <c r="L60" s="40"/>
      <c r="M60" s="47">
        <f>SUM(M59:M59)</f>
        <v>6</v>
      </c>
      <c r="N60" s="40"/>
      <c r="O60" s="135">
        <f>SUM(O59:O59)</f>
        <v>11534400</v>
      </c>
      <c r="P60" s="136"/>
      <c r="Q60" s="140"/>
      <c r="R60" s="38"/>
    </row>
    <row r="61" spans="1:18" s="139" customFormat="1" ht="51" x14ac:dyDescent="0.25">
      <c r="A61" s="141">
        <v>23</v>
      </c>
      <c r="B61" s="17" t="s">
        <v>153</v>
      </c>
      <c r="C61" s="58">
        <v>35634</v>
      </c>
      <c r="D61" s="19" t="s">
        <v>102</v>
      </c>
      <c r="E61" s="20">
        <v>2.34</v>
      </c>
      <c r="F61" s="20"/>
      <c r="G61" s="19"/>
      <c r="H61" s="21"/>
      <c r="I61" s="22">
        <v>0.6</v>
      </c>
      <c r="J61" s="23">
        <f>I61*(E61+F61+H61)</f>
        <v>1.4039999999999999</v>
      </c>
      <c r="K61" s="22">
        <v>1</v>
      </c>
      <c r="L61" s="21">
        <f>K61*(E61+F61+H61)</f>
        <v>2.34</v>
      </c>
      <c r="M61" s="19">
        <v>1</v>
      </c>
      <c r="N61" s="21">
        <f>+L61-J61</f>
        <v>0.93599999999999994</v>
      </c>
      <c r="O61" s="66">
        <f>+M61*N61*1800000</f>
        <v>1684800</v>
      </c>
      <c r="P61" s="51">
        <v>2023</v>
      </c>
      <c r="Q61" s="19" t="s">
        <v>766</v>
      </c>
      <c r="R61" s="19" t="s">
        <v>791</v>
      </c>
    </row>
    <row r="62" spans="1:18" s="143" customFormat="1" ht="40.5" x14ac:dyDescent="0.25">
      <c r="A62" s="142"/>
      <c r="B62" s="43" t="s">
        <v>154</v>
      </c>
      <c r="C62" s="57"/>
      <c r="D62" s="47"/>
      <c r="E62" s="46"/>
      <c r="F62" s="46"/>
      <c r="G62" s="47"/>
      <c r="H62" s="45"/>
      <c r="I62" s="49"/>
      <c r="J62" s="50"/>
      <c r="K62" s="49"/>
      <c r="L62" s="45"/>
      <c r="M62" s="47">
        <f>SUM(M61:M61)</f>
        <v>1</v>
      </c>
      <c r="N62" s="45"/>
      <c r="O62" s="65">
        <f>SUM(O61:O61)</f>
        <v>1684800</v>
      </c>
      <c r="P62" s="54"/>
      <c r="Q62" s="140"/>
      <c r="R62" s="47"/>
    </row>
    <row r="63" spans="1:18" s="83" customFormat="1" ht="51" x14ac:dyDescent="0.25">
      <c r="A63" s="128">
        <v>24</v>
      </c>
      <c r="B63" s="25" t="s">
        <v>155</v>
      </c>
      <c r="C63" s="26">
        <v>30188</v>
      </c>
      <c r="D63" s="53" t="s">
        <v>24</v>
      </c>
      <c r="E63" s="27">
        <v>3.65</v>
      </c>
      <c r="F63" s="27"/>
      <c r="G63" s="24"/>
      <c r="H63" s="28"/>
      <c r="I63" s="29">
        <v>0.6</v>
      </c>
      <c r="J63" s="130">
        <f>I63*(E63+F63+H63)</f>
        <v>2.19</v>
      </c>
      <c r="K63" s="29">
        <v>1</v>
      </c>
      <c r="L63" s="28">
        <f>K63*(E63+F63+H63)</f>
        <v>3.65</v>
      </c>
      <c r="M63" s="24">
        <v>6</v>
      </c>
      <c r="N63" s="28">
        <f>+L63-J63</f>
        <v>1.46</v>
      </c>
      <c r="O63" s="64">
        <f>+M63*N63*1800000</f>
        <v>15768000</v>
      </c>
      <c r="P63" s="53">
        <v>2023</v>
      </c>
      <c r="Q63" s="19" t="s">
        <v>766</v>
      </c>
      <c r="R63" s="24" t="s">
        <v>27</v>
      </c>
    </row>
    <row r="64" spans="1:18" s="138" customFormat="1" ht="27" x14ac:dyDescent="0.25">
      <c r="A64" s="134"/>
      <c r="B64" s="43" t="s">
        <v>156</v>
      </c>
      <c r="C64" s="44"/>
      <c r="D64" s="54"/>
      <c r="E64" s="46"/>
      <c r="F64" s="46"/>
      <c r="G64" s="47"/>
      <c r="H64" s="48"/>
      <c r="I64" s="49"/>
      <c r="J64" s="50"/>
      <c r="K64" s="41"/>
      <c r="L64" s="40"/>
      <c r="M64" s="47">
        <f>SUM(M63:M63)</f>
        <v>6</v>
      </c>
      <c r="N64" s="40"/>
      <c r="O64" s="135">
        <f>SUM(O63:O63)</f>
        <v>15768000</v>
      </c>
      <c r="P64" s="136"/>
      <c r="Q64" s="140"/>
      <c r="R64" s="38"/>
    </row>
    <row r="65" spans="1:18" s="83" customFormat="1" ht="51" x14ac:dyDescent="0.25">
      <c r="A65" s="128">
        <v>25</v>
      </c>
      <c r="B65" s="25" t="s">
        <v>157</v>
      </c>
      <c r="C65" s="26">
        <v>32744</v>
      </c>
      <c r="D65" s="24" t="s">
        <v>24</v>
      </c>
      <c r="E65" s="27">
        <v>3.03</v>
      </c>
      <c r="F65" s="27"/>
      <c r="G65" s="24"/>
      <c r="H65" s="28"/>
      <c r="I65" s="29">
        <v>0.6</v>
      </c>
      <c r="J65" s="130">
        <f>I65*(E65+F65+H65)</f>
        <v>1.8179999999999998</v>
      </c>
      <c r="K65" s="29">
        <v>1</v>
      </c>
      <c r="L65" s="28">
        <f>K65*(E65+F65+H65)</f>
        <v>3.03</v>
      </c>
      <c r="M65" s="24">
        <v>6</v>
      </c>
      <c r="N65" s="28">
        <f>+L65-J65</f>
        <v>1.212</v>
      </c>
      <c r="O65" s="64">
        <f>+M65*N65*1800000</f>
        <v>13089600</v>
      </c>
      <c r="P65" s="53">
        <v>2023</v>
      </c>
      <c r="Q65" s="19" t="s">
        <v>766</v>
      </c>
      <c r="R65" s="24" t="s">
        <v>27</v>
      </c>
    </row>
    <row r="66" spans="1:18" s="138" customFormat="1" ht="27" x14ac:dyDescent="0.25">
      <c r="A66" s="134"/>
      <c r="B66" s="43" t="s">
        <v>159</v>
      </c>
      <c r="C66" s="44"/>
      <c r="D66" s="47"/>
      <c r="E66" s="46"/>
      <c r="F66" s="46"/>
      <c r="G66" s="47"/>
      <c r="H66" s="48"/>
      <c r="I66" s="49"/>
      <c r="J66" s="50"/>
      <c r="K66" s="41"/>
      <c r="L66" s="40"/>
      <c r="M66" s="47">
        <f>SUM(M65:M65)</f>
        <v>6</v>
      </c>
      <c r="N66" s="40"/>
      <c r="O66" s="135">
        <f>SUM(O65:O65)</f>
        <v>13089600</v>
      </c>
      <c r="P66" s="136"/>
      <c r="Q66" s="140"/>
      <c r="R66" s="38"/>
    </row>
    <row r="67" spans="1:18" s="83" customFormat="1" ht="51" x14ac:dyDescent="0.25">
      <c r="A67" s="128">
        <v>26</v>
      </c>
      <c r="B67" s="25" t="s">
        <v>164</v>
      </c>
      <c r="C67" s="61">
        <v>30541</v>
      </c>
      <c r="D67" s="53" t="s">
        <v>24</v>
      </c>
      <c r="E67" s="27">
        <v>3.34</v>
      </c>
      <c r="F67" s="27"/>
      <c r="G67" s="24"/>
      <c r="H67" s="28"/>
      <c r="I67" s="29">
        <v>0.6</v>
      </c>
      <c r="J67" s="130">
        <f>I67*(E67+F67+H67)</f>
        <v>2.004</v>
      </c>
      <c r="K67" s="29">
        <v>1</v>
      </c>
      <c r="L67" s="28">
        <f>K67*(E67+F67+H67)</f>
        <v>3.34</v>
      </c>
      <c r="M67" s="24">
        <v>6</v>
      </c>
      <c r="N67" s="28">
        <f>+L67-J67</f>
        <v>1.3359999999999999</v>
      </c>
      <c r="O67" s="64">
        <f>+M67*N67*1800000</f>
        <v>14428799.999999996</v>
      </c>
      <c r="P67" s="53">
        <v>2023</v>
      </c>
      <c r="Q67" s="67" t="s">
        <v>766</v>
      </c>
      <c r="R67" s="24" t="s">
        <v>27</v>
      </c>
    </row>
    <row r="68" spans="1:18" s="138" customFormat="1" ht="27" x14ac:dyDescent="0.25">
      <c r="A68" s="134"/>
      <c r="B68" s="43" t="s">
        <v>165</v>
      </c>
      <c r="C68" s="62"/>
      <c r="D68" s="54"/>
      <c r="E68" s="46"/>
      <c r="F68" s="46"/>
      <c r="G68" s="47"/>
      <c r="H68" s="48"/>
      <c r="I68" s="49"/>
      <c r="J68" s="50"/>
      <c r="K68" s="41"/>
      <c r="L68" s="40"/>
      <c r="M68" s="47">
        <f>SUM(M67:M67)</f>
        <v>6</v>
      </c>
      <c r="N68" s="40"/>
      <c r="O68" s="135">
        <f>SUM(O67:O67)</f>
        <v>14428799.999999996</v>
      </c>
      <c r="P68" s="136"/>
      <c r="Q68" s="140"/>
      <c r="R68" s="38"/>
    </row>
    <row r="69" spans="1:18" s="83" customFormat="1" ht="51" x14ac:dyDescent="0.25">
      <c r="A69" s="128">
        <v>27</v>
      </c>
      <c r="B69" s="25" t="s">
        <v>166</v>
      </c>
      <c r="C69" s="26">
        <v>31221</v>
      </c>
      <c r="D69" s="53" t="s">
        <v>24</v>
      </c>
      <c r="E69" s="27">
        <v>3.34</v>
      </c>
      <c r="F69" s="27">
        <v>0.4</v>
      </c>
      <c r="G69" s="24"/>
      <c r="H69" s="28"/>
      <c r="I69" s="29">
        <v>0.6</v>
      </c>
      <c r="J69" s="130">
        <f>I69*(E69+F69+H69)</f>
        <v>2.2439999999999998</v>
      </c>
      <c r="K69" s="29">
        <v>1</v>
      </c>
      <c r="L69" s="28">
        <f>K69*(E69+F69+H69)</f>
        <v>3.7399999999999998</v>
      </c>
      <c r="M69" s="24">
        <v>6</v>
      </c>
      <c r="N69" s="28">
        <f>+L69-J69</f>
        <v>1.496</v>
      </c>
      <c r="O69" s="64">
        <f>+M69*N69*1800000</f>
        <v>16156799.999999998</v>
      </c>
      <c r="P69" s="53">
        <v>2023</v>
      </c>
      <c r="Q69" s="67" t="s">
        <v>766</v>
      </c>
      <c r="R69" s="24" t="s">
        <v>27</v>
      </c>
    </row>
    <row r="70" spans="1:18" s="138" customFormat="1" ht="27" x14ac:dyDescent="0.25">
      <c r="A70" s="134"/>
      <c r="B70" s="43" t="s">
        <v>168</v>
      </c>
      <c r="C70" s="44"/>
      <c r="D70" s="54"/>
      <c r="E70" s="46"/>
      <c r="F70" s="46"/>
      <c r="G70" s="47"/>
      <c r="H70" s="48"/>
      <c r="I70" s="49"/>
      <c r="J70" s="50"/>
      <c r="K70" s="41"/>
      <c r="L70" s="40"/>
      <c r="M70" s="47">
        <f>SUM(M69:M69)</f>
        <v>6</v>
      </c>
      <c r="N70" s="40"/>
      <c r="O70" s="135">
        <f>SUM(O69:O69)</f>
        <v>16156799.999999998</v>
      </c>
      <c r="P70" s="136"/>
      <c r="Q70" s="140"/>
      <c r="R70" s="38"/>
    </row>
    <row r="71" spans="1:18" s="83" customFormat="1" ht="51" x14ac:dyDescent="0.25">
      <c r="A71" s="128">
        <v>28</v>
      </c>
      <c r="B71" s="25" t="s">
        <v>169</v>
      </c>
      <c r="C71" s="26" t="s">
        <v>170</v>
      </c>
      <c r="D71" s="24" t="s">
        <v>24</v>
      </c>
      <c r="E71" s="27">
        <v>2.72</v>
      </c>
      <c r="F71" s="27"/>
      <c r="G71" s="24"/>
      <c r="H71" s="28"/>
      <c r="I71" s="29">
        <v>0.6</v>
      </c>
      <c r="J71" s="130">
        <f>I71*(E71+F71+H71)</f>
        <v>1.6320000000000001</v>
      </c>
      <c r="K71" s="29">
        <v>1</v>
      </c>
      <c r="L71" s="28">
        <f>K71*(E71+F71+H71)</f>
        <v>2.72</v>
      </c>
      <c r="M71" s="24">
        <v>6</v>
      </c>
      <c r="N71" s="28">
        <f>+L71-J71</f>
        <v>1.0880000000000001</v>
      </c>
      <c r="O71" s="64">
        <f>+M71*N71*1800000</f>
        <v>11750400</v>
      </c>
      <c r="P71" s="53">
        <v>2023</v>
      </c>
      <c r="Q71" s="67" t="s">
        <v>766</v>
      </c>
      <c r="R71" s="24" t="s">
        <v>27</v>
      </c>
    </row>
    <row r="72" spans="1:18" s="138" customFormat="1" ht="27" x14ac:dyDescent="0.25">
      <c r="A72" s="134"/>
      <c r="B72" s="43" t="s">
        <v>171</v>
      </c>
      <c r="C72" s="44"/>
      <c r="D72" s="47"/>
      <c r="E72" s="46"/>
      <c r="F72" s="46"/>
      <c r="G72" s="47"/>
      <c r="H72" s="48"/>
      <c r="I72" s="49"/>
      <c r="J72" s="50"/>
      <c r="K72" s="41"/>
      <c r="L72" s="40"/>
      <c r="M72" s="47">
        <f>SUM(M71:M71)</f>
        <v>6</v>
      </c>
      <c r="N72" s="40"/>
      <c r="O72" s="135">
        <f>SUM(O71:O71)</f>
        <v>11750400</v>
      </c>
      <c r="P72" s="136"/>
      <c r="Q72" s="140"/>
      <c r="R72" s="38"/>
    </row>
    <row r="73" spans="1:18" s="83" customFormat="1" ht="51" x14ac:dyDescent="0.25">
      <c r="A73" s="128">
        <v>29</v>
      </c>
      <c r="B73" s="25" t="s">
        <v>172</v>
      </c>
      <c r="C73" s="26">
        <v>33156</v>
      </c>
      <c r="D73" s="28" t="s">
        <v>102</v>
      </c>
      <c r="E73" s="27">
        <v>3</v>
      </c>
      <c r="F73" s="27">
        <v>0.4</v>
      </c>
      <c r="G73" s="24"/>
      <c r="H73" s="28"/>
      <c r="I73" s="29">
        <v>0.6</v>
      </c>
      <c r="J73" s="130">
        <f>I73*(E73+F73+H73)</f>
        <v>2.04</v>
      </c>
      <c r="K73" s="29">
        <v>1</v>
      </c>
      <c r="L73" s="28">
        <f>K73*(E73+F73+H73)</f>
        <v>3.4</v>
      </c>
      <c r="M73" s="24">
        <v>1</v>
      </c>
      <c r="N73" s="28">
        <f>+L73-J73</f>
        <v>1.3599999999999999</v>
      </c>
      <c r="O73" s="64">
        <f>+M73*N73*1800000</f>
        <v>2448000</v>
      </c>
      <c r="P73" s="53">
        <v>2023</v>
      </c>
      <c r="Q73" s="67" t="s">
        <v>766</v>
      </c>
      <c r="R73" s="24" t="s">
        <v>92</v>
      </c>
    </row>
    <row r="74" spans="1:18" s="83" customFormat="1" ht="51" x14ac:dyDescent="0.25">
      <c r="A74" s="128"/>
      <c r="B74" s="25" t="s">
        <v>172</v>
      </c>
      <c r="C74" s="26">
        <v>33156</v>
      </c>
      <c r="D74" s="28" t="s">
        <v>102</v>
      </c>
      <c r="E74" s="27">
        <v>3.33</v>
      </c>
      <c r="F74" s="27">
        <v>0.4</v>
      </c>
      <c r="G74" s="24"/>
      <c r="H74" s="28"/>
      <c r="I74" s="29">
        <v>0.6</v>
      </c>
      <c r="J74" s="130">
        <f>I74*(E74+F74+H74)</f>
        <v>2.238</v>
      </c>
      <c r="K74" s="29">
        <v>1</v>
      </c>
      <c r="L74" s="28">
        <f>K74*(E74+F74+H74)</f>
        <v>3.73</v>
      </c>
      <c r="M74" s="24">
        <v>5</v>
      </c>
      <c r="N74" s="28">
        <f>+L74-J74</f>
        <v>1.492</v>
      </c>
      <c r="O74" s="64">
        <f>+M74*N74*1800000</f>
        <v>13428000</v>
      </c>
      <c r="P74" s="53">
        <v>2023</v>
      </c>
      <c r="Q74" s="67" t="s">
        <v>766</v>
      </c>
      <c r="R74" s="24" t="s">
        <v>93</v>
      </c>
    </row>
    <row r="75" spans="1:18" s="138" customFormat="1" ht="27" x14ac:dyDescent="0.25">
      <c r="A75" s="134"/>
      <c r="B75" s="43" t="s">
        <v>173</v>
      </c>
      <c r="C75" s="44"/>
      <c r="D75" s="45"/>
      <c r="E75" s="46"/>
      <c r="F75" s="46"/>
      <c r="G75" s="47"/>
      <c r="H75" s="48"/>
      <c r="I75" s="49"/>
      <c r="J75" s="50"/>
      <c r="K75" s="41"/>
      <c r="L75" s="40"/>
      <c r="M75" s="47">
        <f>SUM(M73:M74)</f>
        <v>6</v>
      </c>
      <c r="N75" s="40"/>
      <c r="O75" s="135">
        <f>SUM(O73:O74)</f>
        <v>15876000</v>
      </c>
      <c r="P75" s="136"/>
      <c r="Q75" s="140"/>
      <c r="R75" s="38"/>
    </row>
    <row r="76" spans="1:18" s="83" customFormat="1" ht="51" x14ac:dyDescent="0.25">
      <c r="A76" s="128">
        <v>30</v>
      </c>
      <c r="B76" s="25" t="s">
        <v>174</v>
      </c>
      <c r="C76" s="26">
        <v>29051</v>
      </c>
      <c r="D76" s="53" t="s">
        <v>24</v>
      </c>
      <c r="E76" s="27">
        <v>3.65</v>
      </c>
      <c r="F76" s="27"/>
      <c r="G76" s="24"/>
      <c r="H76" s="28"/>
      <c r="I76" s="29">
        <v>0.6</v>
      </c>
      <c r="J76" s="130">
        <f>I76*(E76+F76+H76)</f>
        <v>2.19</v>
      </c>
      <c r="K76" s="29">
        <v>1</v>
      </c>
      <c r="L76" s="28">
        <f>K76*(E76+F76+H76)</f>
        <v>3.65</v>
      </c>
      <c r="M76" s="24">
        <v>6</v>
      </c>
      <c r="N76" s="28">
        <f>+L76-J76</f>
        <v>1.46</v>
      </c>
      <c r="O76" s="64">
        <f>+M76*N76*1800000</f>
        <v>15768000</v>
      </c>
      <c r="P76" s="53">
        <v>2023</v>
      </c>
      <c r="Q76" s="67" t="s">
        <v>766</v>
      </c>
      <c r="R76" s="24" t="s">
        <v>27</v>
      </c>
    </row>
    <row r="77" spans="1:18" s="138" customFormat="1" ht="27" x14ac:dyDescent="0.25">
      <c r="A77" s="134"/>
      <c r="B77" s="43" t="s">
        <v>175</v>
      </c>
      <c r="C77" s="44"/>
      <c r="D77" s="54"/>
      <c r="E77" s="46"/>
      <c r="F77" s="46"/>
      <c r="G77" s="47"/>
      <c r="H77" s="48"/>
      <c r="I77" s="49"/>
      <c r="J77" s="50"/>
      <c r="K77" s="41"/>
      <c r="L77" s="40"/>
      <c r="M77" s="47">
        <f>SUM(M76:M76)</f>
        <v>6</v>
      </c>
      <c r="N77" s="40"/>
      <c r="O77" s="135">
        <f>SUM(O76:O76)</f>
        <v>15768000</v>
      </c>
      <c r="P77" s="136"/>
      <c r="Q77" s="140"/>
      <c r="R77" s="38"/>
    </row>
    <row r="78" spans="1:18" s="83" customFormat="1" ht="51" x14ac:dyDescent="0.25">
      <c r="A78" s="128">
        <v>31</v>
      </c>
      <c r="B78" s="25" t="s">
        <v>176</v>
      </c>
      <c r="C78" s="26">
        <v>32854</v>
      </c>
      <c r="D78" s="24" t="s">
        <v>24</v>
      </c>
      <c r="E78" s="27">
        <v>2.72</v>
      </c>
      <c r="F78" s="27"/>
      <c r="G78" s="24"/>
      <c r="H78" s="28"/>
      <c r="I78" s="29">
        <v>0.6</v>
      </c>
      <c r="J78" s="130">
        <f>I78*(E78+F78+H78)</f>
        <v>1.6320000000000001</v>
      </c>
      <c r="K78" s="29">
        <v>1</v>
      </c>
      <c r="L78" s="28">
        <f>K78*(E78+F78+H78)</f>
        <v>2.72</v>
      </c>
      <c r="M78" s="24">
        <v>6</v>
      </c>
      <c r="N78" s="28">
        <f>+L78-J78</f>
        <v>1.0880000000000001</v>
      </c>
      <c r="O78" s="64">
        <f>+M78*N78*1800000</f>
        <v>11750400</v>
      </c>
      <c r="P78" s="53">
        <v>2023</v>
      </c>
      <c r="Q78" s="67" t="s">
        <v>766</v>
      </c>
      <c r="R78" s="24" t="s">
        <v>27</v>
      </c>
    </row>
    <row r="79" spans="1:18" s="138" customFormat="1" ht="27" x14ac:dyDescent="0.25">
      <c r="A79" s="134"/>
      <c r="B79" s="43" t="s">
        <v>177</v>
      </c>
      <c r="C79" s="44"/>
      <c r="D79" s="47"/>
      <c r="E79" s="46"/>
      <c r="F79" s="46"/>
      <c r="G79" s="47"/>
      <c r="H79" s="48"/>
      <c r="I79" s="49"/>
      <c r="J79" s="50"/>
      <c r="K79" s="41"/>
      <c r="L79" s="40"/>
      <c r="M79" s="47">
        <f>SUM(M78:M78)</f>
        <v>6</v>
      </c>
      <c r="N79" s="40"/>
      <c r="O79" s="135">
        <f>SUM(O78:O78)</f>
        <v>11750400</v>
      </c>
      <c r="P79" s="136"/>
      <c r="Q79" s="140"/>
      <c r="R79" s="38"/>
    </row>
    <row r="80" spans="1:18" s="83" customFormat="1" ht="51" x14ac:dyDescent="0.25">
      <c r="A80" s="128">
        <v>32</v>
      </c>
      <c r="B80" s="25" t="s">
        <v>178</v>
      </c>
      <c r="C80" s="26">
        <v>32193</v>
      </c>
      <c r="D80" s="28" t="s">
        <v>179</v>
      </c>
      <c r="E80" s="27">
        <v>2.86</v>
      </c>
      <c r="F80" s="27"/>
      <c r="G80" s="24"/>
      <c r="H80" s="28"/>
      <c r="I80" s="29">
        <v>0.6</v>
      </c>
      <c r="J80" s="130">
        <f>I80*(E80+F80+H80)</f>
        <v>1.716</v>
      </c>
      <c r="K80" s="29">
        <v>1</v>
      </c>
      <c r="L80" s="28">
        <f>K80*(E80+F80+H80)</f>
        <v>2.86</v>
      </c>
      <c r="M80" s="24">
        <v>6</v>
      </c>
      <c r="N80" s="28">
        <f>+L80-J80</f>
        <v>1.1439999999999999</v>
      </c>
      <c r="O80" s="64">
        <f>+M80*N80*1800000</f>
        <v>12355199.999999998</v>
      </c>
      <c r="P80" s="53">
        <v>2023</v>
      </c>
      <c r="Q80" s="67" t="s">
        <v>766</v>
      </c>
      <c r="R80" s="24" t="s">
        <v>27</v>
      </c>
    </row>
    <row r="81" spans="1:18" s="138" customFormat="1" ht="27" x14ac:dyDescent="0.25">
      <c r="A81" s="134"/>
      <c r="B81" s="43" t="s">
        <v>181</v>
      </c>
      <c r="C81" s="44"/>
      <c r="D81" s="45"/>
      <c r="E81" s="46"/>
      <c r="F81" s="46"/>
      <c r="G81" s="47"/>
      <c r="H81" s="48"/>
      <c r="I81" s="49"/>
      <c r="J81" s="50"/>
      <c r="K81" s="41"/>
      <c r="L81" s="40"/>
      <c r="M81" s="47">
        <f>SUM(M80:M80)</f>
        <v>6</v>
      </c>
      <c r="N81" s="40"/>
      <c r="O81" s="135">
        <f>SUM(O80:O80)</f>
        <v>12355199.999999998</v>
      </c>
      <c r="P81" s="136"/>
      <c r="Q81" s="140"/>
      <c r="R81" s="38"/>
    </row>
    <row r="82" spans="1:18" s="83" customFormat="1" ht="51" x14ac:dyDescent="0.25">
      <c r="A82" s="128">
        <v>33</v>
      </c>
      <c r="B82" s="25" t="s">
        <v>126</v>
      </c>
      <c r="C82" s="26">
        <v>32683</v>
      </c>
      <c r="D82" s="24" t="s">
        <v>24</v>
      </c>
      <c r="E82" s="27">
        <v>2.41</v>
      </c>
      <c r="F82" s="27"/>
      <c r="G82" s="24"/>
      <c r="H82" s="28"/>
      <c r="I82" s="29">
        <v>0.6</v>
      </c>
      <c r="J82" s="130">
        <f>I82*(E82+F82+H82)</f>
        <v>1.446</v>
      </c>
      <c r="K82" s="29">
        <v>1</v>
      </c>
      <c r="L82" s="28">
        <f>K82*(E82+F82+H82)</f>
        <v>2.41</v>
      </c>
      <c r="M82" s="24">
        <v>5</v>
      </c>
      <c r="N82" s="28">
        <f>+L82-J82</f>
        <v>0.96400000000000019</v>
      </c>
      <c r="O82" s="64">
        <f>+M82*N82*1800000</f>
        <v>8676000.0000000019</v>
      </c>
      <c r="P82" s="53">
        <v>2023</v>
      </c>
      <c r="Q82" s="67" t="s">
        <v>766</v>
      </c>
      <c r="R82" s="24" t="s">
        <v>73</v>
      </c>
    </row>
    <row r="83" spans="1:18" s="133" customFormat="1" ht="51" x14ac:dyDescent="0.25">
      <c r="A83" s="131"/>
      <c r="B83" s="30" t="s">
        <v>126</v>
      </c>
      <c r="C83" s="31">
        <v>32683</v>
      </c>
      <c r="D83" s="32" t="s">
        <v>24</v>
      </c>
      <c r="E83" s="33">
        <v>2.72</v>
      </c>
      <c r="F83" s="33"/>
      <c r="G83" s="32"/>
      <c r="H83" s="34"/>
      <c r="I83" s="35">
        <v>0.6</v>
      </c>
      <c r="J83" s="42">
        <f>I83*(E83+F83+H83)</f>
        <v>1.6320000000000001</v>
      </c>
      <c r="K83" s="35">
        <v>1</v>
      </c>
      <c r="L83" s="34">
        <f>K83*(E83+F83+H83)</f>
        <v>2.72</v>
      </c>
      <c r="M83" s="32">
        <v>1</v>
      </c>
      <c r="N83" s="34">
        <f>+L83-J83</f>
        <v>1.0880000000000001</v>
      </c>
      <c r="O83" s="63">
        <f>+M83*N83*1800000</f>
        <v>1958400.0000000002</v>
      </c>
      <c r="P83" s="52">
        <v>2023</v>
      </c>
      <c r="Q83" s="132" t="s">
        <v>766</v>
      </c>
      <c r="R83" s="32" t="s">
        <v>182</v>
      </c>
    </row>
    <row r="84" spans="1:18" s="138" customFormat="1" ht="27" x14ac:dyDescent="0.25">
      <c r="A84" s="134"/>
      <c r="B84" s="43" t="s">
        <v>127</v>
      </c>
      <c r="C84" s="44"/>
      <c r="D84" s="47"/>
      <c r="E84" s="46"/>
      <c r="F84" s="46"/>
      <c r="G84" s="47"/>
      <c r="H84" s="48"/>
      <c r="I84" s="49"/>
      <c r="J84" s="50"/>
      <c r="K84" s="41"/>
      <c r="L84" s="40"/>
      <c r="M84" s="47">
        <f>SUM(M82:M83)</f>
        <v>6</v>
      </c>
      <c r="N84" s="40"/>
      <c r="O84" s="135">
        <f>SUM(O82:O83)</f>
        <v>10634400.000000002</v>
      </c>
      <c r="P84" s="136"/>
      <c r="Q84" s="140"/>
      <c r="R84" s="38"/>
    </row>
    <row r="85" spans="1:18" s="83" customFormat="1" ht="51" x14ac:dyDescent="0.25">
      <c r="A85" s="128">
        <v>34</v>
      </c>
      <c r="B85" s="25" t="s">
        <v>183</v>
      </c>
      <c r="C85" s="56">
        <v>36374</v>
      </c>
      <c r="D85" s="24" t="s">
        <v>64</v>
      </c>
      <c r="E85" s="33">
        <f>2.34*85%</f>
        <v>1.9889999999999999</v>
      </c>
      <c r="F85" s="27"/>
      <c r="G85" s="24"/>
      <c r="H85" s="28"/>
      <c r="I85" s="29">
        <v>0.6</v>
      </c>
      <c r="J85" s="130">
        <f>I85*(E85+F85+H85)</f>
        <v>1.1933999999999998</v>
      </c>
      <c r="K85" s="29">
        <v>1</v>
      </c>
      <c r="L85" s="28">
        <f>K85*(E85+F85+H85)</f>
        <v>1.9889999999999999</v>
      </c>
      <c r="M85" s="24">
        <v>4</v>
      </c>
      <c r="N85" s="28">
        <f>+L85-J85</f>
        <v>0.79560000000000008</v>
      </c>
      <c r="O85" s="64">
        <f>+M85*N85*1800000</f>
        <v>5728320.0000000009</v>
      </c>
      <c r="P85" s="53">
        <v>2023</v>
      </c>
      <c r="Q85" s="67" t="s">
        <v>766</v>
      </c>
      <c r="R85" s="24" t="s">
        <v>119</v>
      </c>
    </row>
    <row r="86" spans="1:18" s="83" customFormat="1" ht="51" x14ac:dyDescent="0.25">
      <c r="A86" s="128"/>
      <c r="B86" s="25" t="s">
        <v>183</v>
      </c>
      <c r="C86" s="56">
        <v>36374</v>
      </c>
      <c r="D86" s="24" t="s">
        <v>64</v>
      </c>
      <c r="E86" s="27">
        <v>2.34</v>
      </c>
      <c r="F86" s="27"/>
      <c r="G86" s="24"/>
      <c r="H86" s="28"/>
      <c r="I86" s="29">
        <v>0.6</v>
      </c>
      <c r="J86" s="130">
        <f>I86*(E86+F86+H86)</f>
        <v>1.4039999999999999</v>
      </c>
      <c r="K86" s="29">
        <v>1</v>
      </c>
      <c r="L86" s="28">
        <f>K86*(E86+F86+H86)</f>
        <v>2.34</v>
      </c>
      <c r="M86" s="24">
        <v>2</v>
      </c>
      <c r="N86" s="28">
        <f>+L86-J86</f>
        <v>0.93599999999999994</v>
      </c>
      <c r="O86" s="64">
        <f>+M86*N86*1800000</f>
        <v>3369600</v>
      </c>
      <c r="P86" s="53">
        <v>2023</v>
      </c>
      <c r="Q86" s="67" t="s">
        <v>766</v>
      </c>
      <c r="R86" s="24" t="s">
        <v>185</v>
      </c>
    </row>
    <row r="87" spans="1:18" s="143" customFormat="1" ht="27" x14ac:dyDescent="0.25">
      <c r="A87" s="142"/>
      <c r="B87" s="43" t="s">
        <v>186</v>
      </c>
      <c r="C87" s="57"/>
      <c r="D87" s="47"/>
      <c r="E87" s="46"/>
      <c r="F87" s="46"/>
      <c r="G87" s="47"/>
      <c r="H87" s="45"/>
      <c r="I87" s="49"/>
      <c r="J87" s="50"/>
      <c r="K87" s="49"/>
      <c r="L87" s="45"/>
      <c r="M87" s="47">
        <f>SUM(M85:M86)</f>
        <v>6</v>
      </c>
      <c r="N87" s="45"/>
      <c r="O87" s="65">
        <f>SUM(O85:O86)</f>
        <v>9097920</v>
      </c>
      <c r="P87" s="54"/>
      <c r="Q87" s="140"/>
      <c r="R87" s="47"/>
    </row>
    <row r="88" spans="1:18" s="83" customFormat="1" ht="51" x14ac:dyDescent="0.25">
      <c r="A88" s="128">
        <v>35</v>
      </c>
      <c r="B88" s="25" t="s">
        <v>187</v>
      </c>
      <c r="C88" s="56">
        <v>32411</v>
      </c>
      <c r="D88" s="24" t="s">
        <v>24</v>
      </c>
      <c r="E88" s="27">
        <v>2.1</v>
      </c>
      <c r="F88" s="27"/>
      <c r="G88" s="24"/>
      <c r="H88" s="28"/>
      <c r="I88" s="29">
        <v>0.6</v>
      </c>
      <c r="J88" s="130">
        <f>I88*(E88+F88+H88)</f>
        <v>1.26</v>
      </c>
      <c r="K88" s="29">
        <v>1</v>
      </c>
      <c r="L88" s="28">
        <f>K88*(E88+F88+H88)</f>
        <v>2.1</v>
      </c>
      <c r="M88" s="24">
        <v>4</v>
      </c>
      <c r="N88" s="28">
        <f>+L88-J88</f>
        <v>0.84000000000000008</v>
      </c>
      <c r="O88" s="64">
        <f>+M88*N88*1800000</f>
        <v>6048000.0000000009</v>
      </c>
      <c r="P88" s="53">
        <v>2023</v>
      </c>
      <c r="Q88" s="67" t="s">
        <v>766</v>
      </c>
      <c r="R88" s="24" t="s">
        <v>119</v>
      </c>
    </row>
    <row r="89" spans="1:18" s="133" customFormat="1" ht="51" x14ac:dyDescent="0.25">
      <c r="A89" s="131"/>
      <c r="B89" s="30" t="s">
        <v>187</v>
      </c>
      <c r="C89" s="55">
        <v>32411</v>
      </c>
      <c r="D89" s="32" t="s">
        <v>24</v>
      </c>
      <c r="E89" s="33">
        <v>2.41</v>
      </c>
      <c r="F89" s="33"/>
      <c r="G89" s="32"/>
      <c r="H89" s="34"/>
      <c r="I89" s="35">
        <v>0.6</v>
      </c>
      <c r="J89" s="42">
        <f>I89*(E89+F89+H89)</f>
        <v>1.446</v>
      </c>
      <c r="K89" s="35">
        <v>1</v>
      </c>
      <c r="L89" s="34">
        <f>K89*(E89+F89+H89)</f>
        <v>2.41</v>
      </c>
      <c r="M89" s="32">
        <v>2</v>
      </c>
      <c r="N89" s="34">
        <f>+L89-J89</f>
        <v>0.96400000000000019</v>
      </c>
      <c r="O89" s="63">
        <f>+M89*N89*1800000</f>
        <v>3470400.0000000005</v>
      </c>
      <c r="P89" s="52">
        <v>2023</v>
      </c>
      <c r="Q89" s="132" t="s">
        <v>766</v>
      </c>
      <c r="R89" s="32" t="s">
        <v>188</v>
      </c>
    </row>
    <row r="90" spans="1:18" s="138" customFormat="1" ht="27" x14ac:dyDescent="0.25">
      <c r="A90" s="134"/>
      <c r="B90" s="43" t="s">
        <v>189</v>
      </c>
      <c r="C90" s="57"/>
      <c r="D90" s="47"/>
      <c r="E90" s="46"/>
      <c r="F90" s="46"/>
      <c r="G90" s="47"/>
      <c r="H90" s="48"/>
      <c r="I90" s="49"/>
      <c r="J90" s="50"/>
      <c r="K90" s="41"/>
      <c r="L90" s="40"/>
      <c r="M90" s="47">
        <f>SUM(M88:M89)</f>
        <v>6</v>
      </c>
      <c r="N90" s="40"/>
      <c r="O90" s="135">
        <f>SUM(O88:O89)</f>
        <v>9518400.0000000019</v>
      </c>
      <c r="P90" s="136"/>
      <c r="Q90" s="140"/>
      <c r="R90" s="38"/>
    </row>
    <row r="91" spans="1:18" s="139" customFormat="1" ht="51" x14ac:dyDescent="0.25">
      <c r="A91" s="141">
        <v>36</v>
      </c>
      <c r="B91" s="17" t="s">
        <v>190</v>
      </c>
      <c r="C91" s="18">
        <v>29594</v>
      </c>
      <c r="D91" s="21" t="s">
        <v>179</v>
      </c>
      <c r="E91" s="20">
        <v>3.26</v>
      </c>
      <c r="F91" s="20"/>
      <c r="G91" s="19"/>
      <c r="H91" s="21"/>
      <c r="I91" s="22">
        <v>0.6</v>
      </c>
      <c r="J91" s="23">
        <f>I91*(E91+F91+H91)</f>
        <v>1.9559999999999997</v>
      </c>
      <c r="K91" s="22">
        <v>1</v>
      </c>
      <c r="L91" s="21">
        <f>K91*(E91+F91+H91)</f>
        <v>3.26</v>
      </c>
      <c r="M91" s="19">
        <v>3</v>
      </c>
      <c r="N91" s="21">
        <f>+L91-J91</f>
        <v>1.304</v>
      </c>
      <c r="O91" s="66">
        <f>+M91*N91*1800000</f>
        <v>7041600</v>
      </c>
      <c r="P91" s="51">
        <v>2023</v>
      </c>
      <c r="Q91" s="129" t="s">
        <v>766</v>
      </c>
      <c r="R91" s="24" t="s">
        <v>788</v>
      </c>
    </row>
    <row r="92" spans="1:18" s="138" customFormat="1" ht="27" x14ac:dyDescent="0.25">
      <c r="A92" s="134"/>
      <c r="B92" s="43" t="s">
        <v>193</v>
      </c>
      <c r="C92" s="44"/>
      <c r="D92" s="45"/>
      <c r="E92" s="46"/>
      <c r="F92" s="46"/>
      <c r="G92" s="47"/>
      <c r="H92" s="48"/>
      <c r="I92" s="49"/>
      <c r="J92" s="50"/>
      <c r="K92" s="41"/>
      <c r="L92" s="40"/>
      <c r="M92" s="47">
        <f>SUM(M91:M91)</f>
        <v>3</v>
      </c>
      <c r="N92" s="40"/>
      <c r="O92" s="135">
        <f>SUM(O91:O91)</f>
        <v>7041600</v>
      </c>
      <c r="P92" s="136"/>
      <c r="Q92" s="140"/>
      <c r="R92" s="38"/>
    </row>
    <row r="93" spans="1:18" s="139" customFormat="1" ht="25.5" x14ac:dyDescent="0.25">
      <c r="A93" s="141">
        <v>37</v>
      </c>
      <c r="B93" s="17" t="s">
        <v>194</v>
      </c>
      <c r="C93" s="18">
        <v>27030</v>
      </c>
      <c r="D93" s="21" t="s">
        <v>90</v>
      </c>
      <c r="E93" s="20">
        <v>4.74</v>
      </c>
      <c r="F93" s="20">
        <v>0.5</v>
      </c>
      <c r="G93" s="19"/>
      <c r="H93" s="21"/>
      <c r="I93" s="22">
        <v>0.4</v>
      </c>
      <c r="J93" s="23">
        <f>I93*(E93+F93+H93)</f>
        <v>2.0960000000000001</v>
      </c>
      <c r="K93" s="22">
        <v>1</v>
      </c>
      <c r="L93" s="21">
        <f>K93*(E93+F93+H93)</f>
        <v>5.24</v>
      </c>
      <c r="M93" s="19">
        <v>1</v>
      </c>
      <c r="N93" s="21">
        <f>+L93-J93</f>
        <v>3.1440000000000001</v>
      </c>
      <c r="O93" s="66">
        <f>+M93*N93*1800000</f>
        <v>5659200</v>
      </c>
      <c r="P93" s="51">
        <v>2023</v>
      </c>
      <c r="Q93" s="129" t="s">
        <v>195</v>
      </c>
      <c r="R93" s="24" t="s">
        <v>92</v>
      </c>
    </row>
    <row r="94" spans="1:18" s="133" customFormat="1" ht="25.5" x14ac:dyDescent="0.25">
      <c r="A94" s="131"/>
      <c r="B94" s="30" t="s">
        <v>194</v>
      </c>
      <c r="C94" s="31">
        <v>27030</v>
      </c>
      <c r="D94" s="34" t="s">
        <v>90</v>
      </c>
      <c r="E94" s="33">
        <v>5.08</v>
      </c>
      <c r="F94" s="33">
        <v>0.5</v>
      </c>
      <c r="G94" s="32"/>
      <c r="H94" s="34"/>
      <c r="I94" s="35">
        <v>0.4</v>
      </c>
      <c r="J94" s="42">
        <f>I94*(E94+F94+H94)</f>
        <v>2.2320000000000002</v>
      </c>
      <c r="K94" s="35">
        <v>1</v>
      </c>
      <c r="L94" s="34">
        <f>K94*(E94+F94+H94)</f>
        <v>5.58</v>
      </c>
      <c r="M94" s="32">
        <v>5</v>
      </c>
      <c r="N94" s="34">
        <f>+L94-J94</f>
        <v>3.3479999999999999</v>
      </c>
      <c r="O94" s="63">
        <f>+M94*N94*1800000</f>
        <v>30131999.999999996</v>
      </c>
      <c r="P94" s="52">
        <v>2023</v>
      </c>
      <c r="Q94" s="132" t="s">
        <v>195</v>
      </c>
      <c r="R94" s="32" t="s">
        <v>93</v>
      </c>
    </row>
    <row r="95" spans="1:18" s="138" customFormat="1" ht="27" x14ac:dyDescent="0.25">
      <c r="A95" s="134"/>
      <c r="B95" s="43" t="s">
        <v>196</v>
      </c>
      <c r="C95" s="44"/>
      <c r="D95" s="45"/>
      <c r="E95" s="46"/>
      <c r="F95" s="46"/>
      <c r="G95" s="47"/>
      <c r="H95" s="48"/>
      <c r="I95" s="49"/>
      <c r="J95" s="50"/>
      <c r="K95" s="41"/>
      <c r="L95" s="40"/>
      <c r="M95" s="47">
        <f>SUM(M93:M94)</f>
        <v>6</v>
      </c>
      <c r="N95" s="40"/>
      <c r="O95" s="135">
        <f>SUM(O93:O94)</f>
        <v>35791200</v>
      </c>
      <c r="P95" s="136"/>
      <c r="Q95" s="140"/>
      <c r="R95" s="38"/>
    </row>
    <row r="96" spans="1:18" s="133" customFormat="1" ht="25.5" x14ac:dyDescent="0.25">
      <c r="A96" s="131">
        <v>38</v>
      </c>
      <c r="B96" s="30" t="s">
        <v>197</v>
      </c>
      <c r="C96" s="31">
        <v>33214</v>
      </c>
      <c r="D96" s="34" t="s">
        <v>102</v>
      </c>
      <c r="E96" s="33">
        <v>3</v>
      </c>
      <c r="F96" s="33"/>
      <c r="G96" s="32"/>
      <c r="H96" s="34"/>
      <c r="I96" s="35">
        <v>0.4</v>
      </c>
      <c r="J96" s="42">
        <f>I96*(E96+F96+H96)</f>
        <v>1.2000000000000002</v>
      </c>
      <c r="K96" s="35">
        <v>1</v>
      </c>
      <c r="L96" s="34">
        <f>K96*(E96+F96+H96)</f>
        <v>3</v>
      </c>
      <c r="M96" s="32">
        <v>4</v>
      </c>
      <c r="N96" s="34">
        <f>+L96-J96</f>
        <v>1.7999999999999998</v>
      </c>
      <c r="O96" s="63">
        <f>+M96*N96*1800000</f>
        <v>12959999.999999998</v>
      </c>
      <c r="P96" s="52">
        <v>2023</v>
      </c>
      <c r="Q96" s="132" t="s">
        <v>195</v>
      </c>
      <c r="R96" s="32" t="s">
        <v>199</v>
      </c>
    </row>
    <row r="97" spans="1:18" s="138" customFormat="1" ht="40.5" x14ac:dyDescent="0.25">
      <c r="A97" s="134"/>
      <c r="B97" s="43" t="s">
        <v>200</v>
      </c>
      <c r="C97" s="44"/>
      <c r="D97" s="45"/>
      <c r="E97" s="46"/>
      <c r="F97" s="46"/>
      <c r="G97" s="47"/>
      <c r="H97" s="48"/>
      <c r="I97" s="49"/>
      <c r="J97" s="50"/>
      <c r="K97" s="41"/>
      <c r="L97" s="40"/>
      <c r="M97" s="47">
        <f>SUM(M96:M96)</f>
        <v>4</v>
      </c>
      <c r="N97" s="40"/>
      <c r="O97" s="135">
        <f>SUM(O96:O96)</f>
        <v>12959999.999999998</v>
      </c>
      <c r="P97" s="136"/>
      <c r="Q97" s="140"/>
      <c r="R97" s="38"/>
    </row>
    <row r="98" spans="1:18" s="83" customFormat="1" ht="25.5" x14ac:dyDescent="0.25">
      <c r="A98" s="128">
        <v>39</v>
      </c>
      <c r="B98" s="25" t="s">
        <v>201</v>
      </c>
      <c r="C98" s="26">
        <v>34362</v>
      </c>
      <c r="D98" s="28" t="s">
        <v>102</v>
      </c>
      <c r="E98" s="27">
        <v>2.34</v>
      </c>
      <c r="F98" s="27"/>
      <c r="G98" s="24"/>
      <c r="H98" s="28"/>
      <c r="I98" s="29">
        <v>0.4</v>
      </c>
      <c r="J98" s="130">
        <f>I98*(E98+F98+H98)</f>
        <v>0.93599999999999994</v>
      </c>
      <c r="K98" s="29">
        <v>1</v>
      </c>
      <c r="L98" s="28">
        <f>K98*(E98+F98+H98)</f>
        <v>2.34</v>
      </c>
      <c r="M98" s="24">
        <v>2</v>
      </c>
      <c r="N98" s="28">
        <f>+L98-J98</f>
        <v>1.4039999999999999</v>
      </c>
      <c r="O98" s="64">
        <f>+M98*N98*1800000</f>
        <v>5054400</v>
      </c>
      <c r="P98" s="53">
        <v>2023</v>
      </c>
      <c r="Q98" s="67" t="s">
        <v>195</v>
      </c>
      <c r="R98" s="24" t="s">
        <v>60</v>
      </c>
    </row>
    <row r="99" spans="1:18" s="133" customFormat="1" ht="25.5" x14ac:dyDescent="0.25">
      <c r="A99" s="131"/>
      <c r="B99" s="30" t="s">
        <v>201</v>
      </c>
      <c r="C99" s="31">
        <v>34362</v>
      </c>
      <c r="D99" s="34" t="s">
        <v>102</v>
      </c>
      <c r="E99" s="33">
        <v>2.67</v>
      </c>
      <c r="F99" s="33"/>
      <c r="G99" s="32"/>
      <c r="H99" s="34"/>
      <c r="I99" s="35">
        <v>0.4</v>
      </c>
      <c r="J99" s="42">
        <f>I99*(E99+F99+H99)</f>
        <v>1.0680000000000001</v>
      </c>
      <c r="K99" s="35">
        <v>1</v>
      </c>
      <c r="L99" s="34">
        <f>K99*(E99+F99+H99)</f>
        <v>2.67</v>
      </c>
      <c r="M99" s="32">
        <v>4</v>
      </c>
      <c r="N99" s="34">
        <f>+L99-J99</f>
        <v>1.6019999999999999</v>
      </c>
      <c r="O99" s="63">
        <f>+M99*N99*1800000</f>
        <v>11534399.999999998</v>
      </c>
      <c r="P99" s="52">
        <v>2023</v>
      </c>
      <c r="Q99" s="132" t="s">
        <v>195</v>
      </c>
      <c r="R99" s="32" t="s">
        <v>61</v>
      </c>
    </row>
    <row r="100" spans="1:18" s="138" customFormat="1" ht="27" x14ac:dyDescent="0.25">
      <c r="A100" s="134"/>
      <c r="B100" s="43" t="s">
        <v>202</v>
      </c>
      <c r="C100" s="44"/>
      <c r="D100" s="45"/>
      <c r="E100" s="46"/>
      <c r="F100" s="46"/>
      <c r="G100" s="47"/>
      <c r="H100" s="48"/>
      <c r="I100" s="49"/>
      <c r="J100" s="50"/>
      <c r="K100" s="41"/>
      <c r="L100" s="40"/>
      <c r="M100" s="47">
        <f>SUM(M98:M99)</f>
        <v>6</v>
      </c>
      <c r="N100" s="40"/>
      <c r="O100" s="135">
        <f>SUM(O98:O99)</f>
        <v>16588799.999999998</v>
      </c>
      <c r="P100" s="136"/>
      <c r="Q100" s="140"/>
      <c r="R100" s="38"/>
    </row>
    <row r="101" spans="1:18" s="83" customFormat="1" ht="25.5" x14ac:dyDescent="0.25">
      <c r="A101" s="128">
        <v>40</v>
      </c>
      <c r="B101" s="25" t="s">
        <v>203</v>
      </c>
      <c r="C101" s="26">
        <v>34761</v>
      </c>
      <c r="D101" s="28" t="s">
        <v>102</v>
      </c>
      <c r="E101" s="27">
        <v>2.34</v>
      </c>
      <c r="F101" s="27"/>
      <c r="G101" s="24"/>
      <c r="H101" s="28"/>
      <c r="I101" s="29">
        <v>0.4</v>
      </c>
      <c r="J101" s="130">
        <f>I101*(E101+F101+H101)</f>
        <v>0.93599999999999994</v>
      </c>
      <c r="K101" s="29">
        <v>1</v>
      </c>
      <c r="L101" s="28">
        <f>K101*(E101+F101+H101)</f>
        <v>2.34</v>
      </c>
      <c r="M101" s="24">
        <v>2</v>
      </c>
      <c r="N101" s="28">
        <f>+L101-J101</f>
        <v>1.4039999999999999</v>
      </c>
      <c r="O101" s="64">
        <f>+M101*N101*1800000</f>
        <v>5054400</v>
      </c>
      <c r="P101" s="53">
        <v>2023</v>
      </c>
      <c r="Q101" s="67" t="s">
        <v>195</v>
      </c>
      <c r="R101" s="24" t="s">
        <v>60</v>
      </c>
    </row>
    <row r="102" spans="1:18" s="133" customFormat="1" ht="25.5" x14ac:dyDescent="0.25">
      <c r="A102" s="131"/>
      <c r="B102" s="30" t="s">
        <v>203</v>
      </c>
      <c r="C102" s="31">
        <v>34761</v>
      </c>
      <c r="D102" s="34" t="s">
        <v>102</v>
      </c>
      <c r="E102" s="33">
        <v>2.67</v>
      </c>
      <c r="F102" s="33"/>
      <c r="G102" s="32"/>
      <c r="H102" s="34"/>
      <c r="I102" s="35">
        <v>0.4</v>
      </c>
      <c r="J102" s="42">
        <f>I102*(E102+F102+H102)</f>
        <v>1.0680000000000001</v>
      </c>
      <c r="K102" s="35">
        <v>1</v>
      </c>
      <c r="L102" s="34">
        <f>K102*(E102+F102+H102)</f>
        <v>2.67</v>
      </c>
      <c r="M102" s="32">
        <v>4</v>
      </c>
      <c r="N102" s="34">
        <f>+L102-J102</f>
        <v>1.6019999999999999</v>
      </c>
      <c r="O102" s="63">
        <f>+M102*N102*1800000</f>
        <v>11534399.999999998</v>
      </c>
      <c r="P102" s="52">
        <v>2023</v>
      </c>
      <c r="Q102" s="132" t="s">
        <v>195</v>
      </c>
      <c r="R102" s="32" t="s">
        <v>61</v>
      </c>
    </row>
    <row r="103" spans="1:18" s="138" customFormat="1" ht="27" x14ac:dyDescent="0.25">
      <c r="A103" s="134"/>
      <c r="B103" s="43" t="s">
        <v>206</v>
      </c>
      <c r="C103" s="44"/>
      <c r="D103" s="45"/>
      <c r="E103" s="46"/>
      <c r="F103" s="46"/>
      <c r="G103" s="47"/>
      <c r="H103" s="48"/>
      <c r="I103" s="49"/>
      <c r="J103" s="50"/>
      <c r="K103" s="41"/>
      <c r="L103" s="40"/>
      <c r="M103" s="47">
        <f>SUM(M101:M102)</f>
        <v>6</v>
      </c>
      <c r="N103" s="40"/>
      <c r="O103" s="135">
        <f>SUM(O101:O102)</f>
        <v>16588799.999999998</v>
      </c>
      <c r="P103" s="136"/>
      <c r="Q103" s="140"/>
      <c r="R103" s="38"/>
    </row>
    <row r="104" spans="1:18" s="83" customFormat="1" ht="25.5" x14ac:dyDescent="0.25">
      <c r="A104" s="128">
        <v>41</v>
      </c>
      <c r="B104" s="25" t="s">
        <v>207</v>
      </c>
      <c r="C104" s="56">
        <v>35164</v>
      </c>
      <c r="D104" s="24" t="s">
        <v>102</v>
      </c>
      <c r="E104" s="27">
        <f>2.34*85%</f>
        <v>1.9889999999999999</v>
      </c>
      <c r="F104" s="27"/>
      <c r="G104" s="24"/>
      <c r="H104" s="28"/>
      <c r="I104" s="29">
        <v>0.4</v>
      </c>
      <c r="J104" s="130">
        <f>I104*(E104+F104+H104)</f>
        <v>0.79559999999999997</v>
      </c>
      <c r="K104" s="29">
        <v>1</v>
      </c>
      <c r="L104" s="28">
        <f>K104*(E104+F104+H104)</f>
        <v>1.9889999999999999</v>
      </c>
      <c r="M104" s="24">
        <v>1</v>
      </c>
      <c r="N104" s="28">
        <f>+L104-J104</f>
        <v>1.1934</v>
      </c>
      <c r="O104" s="64">
        <f>+M104*N104*1800000</f>
        <v>2148120</v>
      </c>
      <c r="P104" s="53">
        <v>2023</v>
      </c>
      <c r="Q104" s="67" t="s">
        <v>195</v>
      </c>
      <c r="R104" s="24" t="s">
        <v>92</v>
      </c>
    </row>
    <row r="105" spans="1:18" s="83" customFormat="1" ht="25.5" x14ac:dyDescent="0.25">
      <c r="A105" s="128"/>
      <c r="B105" s="25" t="s">
        <v>207</v>
      </c>
      <c r="C105" s="56">
        <v>35164</v>
      </c>
      <c r="D105" s="24" t="s">
        <v>102</v>
      </c>
      <c r="E105" s="27">
        <v>2.34</v>
      </c>
      <c r="F105" s="27"/>
      <c r="G105" s="24"/>
      <c r="H105" s="28"/>
      <c r="I105" s="29">
        <v>0.4</v>
      </c>
      <c r="J105" s="130">
        <f>I105*(E105+F105+H105)</f>
        <v>0.93599999999999994</v>
      </c>
      <c r="K105" s="29">
        <v>1</v>
      </c>
      <c r="L105" s="28">
        <f>K105*(E105+F105+H105)</f>
        <v>2.34</v>
      </c>
      <c r="M105" s="24">
        <v>5</v>
      </c>
      <c r="N105" s="28">
        <f>+L105-J105</f>
        <v>1.4039999999999999</v>
      </c>
      <c r="O105" s="64">
        <f>+M105*N105*1800000</f>
        <v>12636000</v>
      </c>
      <c r="P105" s="53">
        <v>2023</v>
      </c>
      <c r="Q105" s="67" t="s">
        <v>195</v>
      </c>
      <c r="R105" s="24" t="s">
        <v>209</v>
      </c>
    </row>
    <row r="106" spans="1:18" s="143" customFormat="1" ht="27" x14ac:dyDescent="0.25">
      <c r="A106" s="142"/>
      <c r="B106" s="43" t="s">
        <v>210</v>
      </c>
      <c r="C106" s="57"/>
      <c r="D106" s="47"/>
      <c r="E106" s="46"/>
      <c r="F106" s="46"/>
      <c r="G106" s="47"/>
      <c r="H106" s="45"/>
      <c r="I106" s="49"/>
      <c r="J106" s="50"/>
      <c r="K106" s="49"/>
      <c r="L106" s="45"/>
      <c r="M106" s="47">
        <f>SUM(M104:M105)</f>
        <v>6</v>
      </c>
      <c r="N106" s="45"/>
      <c r="O106" s="65">
        <f>SUM(O104:O105)</f>
        <v>14784120</v>
      </c>
      <c r="P106" s="54"/>
      <c r="Q106" s="140"/>
      <c r="R106" s="47"/>
    </row>
    <row r="107" spans="1:18" s="139" customFormat="1" ht="25.5" x14ac:dyDescent="0.25">
      <c r="A107" s="141">
        <v>42</v>
      </c>
      <c r="B107" s="17" t="s">
        <v>211</v>
      </c>
      <c r="C107" s="18">
        <v>35523</v>
      </c>
      <c r="D107" s="21" t="s">
        <v>102</v>
      </c>
      <c r="E107" s="20">
        <f>2.34*85%</f>
        <v>1.9889999999999999</v>
      </c>
      <c r="F107" s="20"/>
      <c r="G107" s="19"/>
      <c r="H107" s="21"/>
      <c r="I107" s="22">
        <v>0.4</v>
      </c>
      <c r="J107" s="23">
        <f>I107*(E107+F107+H107)</f>
        <v>0.79559999999999997</v>
      </c>
      <c r="K107" s="22">
        <v>1</v>
      </c>
      <c r="L107" s="21">
        <f>K107*(E107+F107+H107)</f>
        <v>1.9889999999999999</v>
      </c>
      <c r="M107" s="19">
        <v>3</v>
      </c>
      <c r="N107" s="21">
        <f>+L107-J107</f>
        <v>1.1934</v>
      </c>
      <c r="O107" s="66">
        <f>+M107*N107*1800000</f>
        <v>6444360</v>
      </c>
      <c r="P107" s="51">
        <v>2023</v>
      </c>
      <c r="Q107" s="129" t="s">
        <v>195</v>
      </c>
      <c r="R107" s="19" t="s">
        <v>34</v>
      </c>
    </row>
    <row r="108" spans="1:18" s="139" customFormat="1" ht="25.5" x14ac:dyDescent="0.25">
      <c r="A108" s="141"/>
      <c r="B108" s="17" t="s">
        <v>211</v>
      </c>
      <c r="C108" s="18">
        <v>35523</v>
      </c>
      <c r="D108" s="21" t="s">
        <v>102</v>
      </c>
      <c r="E108" s="20">
        <v>2.34</v>
      </c>
      <c r="F108" s="20"/>
      <c r="G108" s="19"/>
      <c r="H108" s="21"/>
      <c r="I108" s="22">
        <v>0.4</v>
      </c>
      <c r="J108" s="23">
        <f>I108*(E108+F108+H108)</f>
        <v>0.93599999999999994</v>
      </c>
      <c r="K108" s="22">
        <v>1</v>
      </c>
      <c r="L108" s="21">
        <f>K108*(E108+F108+H108)</f>
        <v>2.34</v>
      </c>
      <c r="M108" s="19">
        <v>3</v>
      </c>
      <c r="N108" s="21">
        <f>+L108-J108</f>
        <v>1.4039999999999999</v>
      </c>
      <c r="O108" s="66">
        <f>+M108*N108*1800000</f>
        <v>7581600</v>
      </c>
      <c r="P108" s="51">
        <v>2023</v>
      </c>
      <c r="Q108" s="129" t="s">
        <v>195</v>
      </c>
      <c r="R108" s="19" t="s">
        <v>213</v>
      </c>
    </row>
    <row r="109" spans="1:18" s="143" customFormat="1" ht="27" x14ac:dyDescent="0.25">
      <c r="A109" s="142"/>
      <c r="B109" s="43" t="s">
        <v>214</v>
      </c>
      <c r="C109" s="44"/>
      <c r="D109" s="45"/>
      <c r="E109" s="46"/>
      <c r="F109" s="46"/>
      <c r="G109" s="47"/>
      <c r="H109" s="45"/>
      <c r="I109" s="49"/>
      <c r="J109" s="50"/>
      <c r="K109" s="49"/>
      <c r="L109" s="45"/>
      <c r="M109" s="47">
        <f>SUM(M107:M108)</f>
        <v>6</v>
      </c>
      <c r="N109" s="45"/>
      <c r="O109" s="65">
        <f>SUM(O107:O108)</f>
        <v>14025960</v>
      </c>
      <c r="P109" s="54"/>
      <c r="Q109" s="140"/>
      <c r="R109" s="47"/>
    </row>
    <row r="110" spans="1:18" s="83" customFormat="1" ht="25.5" x14ac:dyDescent="0.25">
      <c r="A110" s="128">
        <v>43</v>
      </c>
      <c r="B110" s="25" t="s">
        <v>215</v>
      </c>
      <c r="C110" s="26">
        <v>34808</v>
      </c>
      <c r="D110" s="28" t="s">
        <v>24</v>
      </c>
      <c r="E110" s="27">
        <v>2.41</v>
      </c>
      <c r="F110" s="27"/>
      <c r="G110" s="24"/>
      <c r="H110" s="28"/>
      <c r="I110" s="29">
        <v>0.4</v>
      </c>
      <c r="J110" s="130">
        <f>I110*(E110+F110+H110)</f>
        <v>0.96400000000000008</v>
      </c>
      <c r="K110" s="29">
        <v>1</v>
      </c>
      <c r="L110" s="28">
        <f>K110*(E110+F110+H110)</f>
        <v>2.41</v>
      </c>
      <c r="M110" s="24">
        <v>6</v>
      </c>
      <c r="N110" s="28">
        <f>+L110-J110</f>
        <v>1.4460000000000002</v>
      </c>
      <c r="O110" s="64">
        <f>+M110*N110*1800000</f>
        <v>15616800.000000004</v>
      </c>
      <c r="P110" s="53">
        <v>2023</v>
      </c>
      <c r="Q110" s="67" t="s">
        <v>195</v>
      </c>
      <c r="R110" s="24" t="s">
        <v>27</v>
      </c>
    </row>
    <row r="111" spans="1:18" s="138" customFormat="1" ht="27" x14ac:dyDescent="0.25">
      <c r="A111" s="134"/>
      <c r="B111" s="43" t="s">
        <v>220</v>
      </c>
      <c r="C111" s="44"/>
      <c r="D111" s="45"/>
      <c r="E111" s="46"/>
      <c r="F111" s="46"/>
      <c r="G111" s="47"/>
      <c r="H111" s="48"/>
      <c r="I111" s="49"/>
      <c r="J111" s="50"/>
      <c r="K111" s="41"/>
      <c r="L111" s="40"/>
      <c r="M111" s="47">
        <f>SUM(M110:M110)</f>
        <v>6</v>
      </c>
      <c r="N111" s="40"/>
      <c r="O111" s="135">
        <f>SUM(O110:O110)</f>
        <v>15616800.000000004</v>
      </c>
      <c r="P111" s="136"/>
      <c r="Q111" s="140"/>
      <c r="R111" s="38"/>
    </row>
    <row r="112" spans="1:18" s="133" customFormat="1" ht="25.5" x14ac:dyDescent="0.25">
      <c r="A112" s="131">
        <v>44</v>
      </c>
      <c r="B112" s="30" t="s">
        <v>221</v>
      </c>
      <c r="C112" s="31">
        <v>30584</v>
      </c>
      <c r="D112" s="52" t="s">
        <v>24</v>
      </c>
      <c r="E112" s="33">
        <v>3.65</v>
      </c>
      <c r="F112" s="33"/>
      <c r="G112" s="32"/>
      <c r="H112" s="34"/>
      <c r="I112" s="35">
        <v>0.4</v>
      </c>
      <c r="J112" s="42">
        <f>I112*(E112+F112+H112)</f>
        <v>1.46</v>
      </c>
      <c r="K112" s="35">
        <v>1</v>
      </c>
      <c r="L112" s="34">
        <f>K112*(E112+F112+H112)</f>
        <v>3.65</v>
      </c>
      <c r="M112" s="32">
        <v>6</v>
      </c>
      <c r="N112" s="34">
        <f>+L112-J112</f>
        <v>2.19</v>
      </c>
      <c r="O112" s="63">
        <f>+M112*N112*1800000</f>
        <v>23652000</v>
      </c>
      <c r="P112" s="52">
        <v>2023</v>
      </c>
      <c r="Q112" s="132" t="s">
        <v>195</v>
      </c>
      <c r="R112" s="32" t="s">
        <v>27</v>
      </c>
    </row>
    <row r="113" spans="1:18" s="147" customFormat="1" ht="27" x14ac:dyDescent="0.25">
      <c r="A113" s="144"/>
      <c r="B113" s="72" t="s">
        <v>224</v>
      </c>
      <c r="C113" s="73"/>
      <c r="D113" s="78"/>
      <c r="E113" s="74"/>
      <c r="F113" s="74"/>
      <c r="G113" s="75"/>
      <c r="H113" s="48"/>
      <c r="I113" s="76"/>
      <c r="J113" s="77"/>
      <c r="K113" s="76"/>
      <c r="L113" s="48"/>
      <c r="M113" s="75">
        <f>SUM(M112:M112)</f>
        <v>6</v>
      </c>
      <c r="N113" s="48"/>
      <c r="O113" s="145">
        <f>SUM(O112:O112)</f>
        <v>23652000</v>
      </c>
      <c r="P113" s="78"/>
      <c r="Q113" s="146"/>
      <c r="R113" s="75"/>
    </row>
    <row r="114" spans="1:18" s="83" customFormat="1" ht="25.5" x14ac:dyDescent="0.25">
      <c r="A114" s="128">
        <v>45</v>
      </c>
      <c r="B114" s="25" t="s">
        <v>225</v>
      </c>
      <c r="C114" s="26" t="s">
        <v>226</v>
      </c>
      <c r="D114" s="24" t="s">
        <v>24</v>
      </c>
      <c r="E114" s="27">
        <v>2.72</v>
      </c>
      <c r="F114" s="27"/>
      <c r="G114" s="24"/>
      <c r="H114" s="28"/>
      <c r="I114" s="29">
        <v>0.4</v>
      </c>
      <c r="J114" s="130">
        <f>I114*(E114+F114+H114)</f>
        <v>1.0880000000000001</v>
      </c>
      <c r="K114" s="29">
        <v>1</v>
      </c>
      <c r="L114" s="28">
        <f>K114*(E114+F114+H114)</f>
        <v>2.72</v>
      </c>
      <c r="M114" s="24">
        <v>6</v>
      </c>
      <c r="N114" s="28">
        <f>+L114-J114</f>
        <v>1.6320000000000001</v>
      </c>
      <c r="O114" s="64">
        <f>+M114*N114*1800000</f>
        <v>17625600.000000004</v>
      </c>
      <c r="P114" s="53">
        <v>2023</v>
      </c>
      <c r="Q114" s="67" t="s">
        <v>195</v>
      </c>
      <c r="R114" s="24" t="s">
        <v>27</v>
      </c>
    </row>
    <row r="115" spans="1:18" s="138" customFormat="1" ht="27" x14ac:dyDescent="0.25">
      <c r="A115" s="134"/>
      <c r="B115" s="43" t="s">
        <v>227</v>
      </c>
      <c r="C115" s="44"/>
      <c r="D115" s="47"/>
      <c r="E115" s="46"/>
      <c r="F115" s="46"/>
      <c r="G115" s="47"/>
      <c r="H115" s="48"/>
      <c r="I115" s="49"/>
      <c r="J115" s="50"/>
      <c r="K115" s="41"/>
      <c r="L115" s="40"/>
      <c r="M115" s="47">
        <f>SUM(M114:M114)</f>
        <v>6</v>
      </c>
      <c r="N115" s="40"/>
      <c r="O115" s="135">
        <f>SUM(O114:O114)</f>
        <v>17625600.000000004</v>
      </c>
      <c r="P115" s="136"/>
      <c r="Q115" s="140"/>
      <c r="R115" s="38"/>
    </row>
    <row r="116" spans="1:18" s="83" customFormat="1" ht="25.5" x14ac:dyDescent="0.25">
      <c r="A116" s="128">
        <v>46</v>
      </c>
      <c r="B116" s="25" t="s">
        <v>229</v>
      </c>
      <c r="C116" s="26">
        <v>29747</v>
      </c>
      <c r="D116" s="24" t="s">
        <v>64</v>
      </c>
      <c r="E116" s="27">
        <v>3.66</v>
      </c>
      <c r="F116" s="27"/>
      <c r="G116" s="24"/>
      <c r="H116" s="28"/>
      <c r="I116" s="29">
        <v>0.4</v>
      </c>
      <c r="J116" s="130">
        <f>I116*(E116+F116+H116)</f>
        <v>1.4640000000000002</v>
      </c>
      <c r="K116" s="29">
        <v>1</v>
      </c>
      <c r="L116" s="28">
        <f>K116*(E116+F116+H116)</f>
        <v>3.66</v>
      </c>
      <c r="M116" s="24">
        <v>6</v>
      </c>
      <c r="N116" s="28">
        <f>+L116-J116</f>
        <v>2.1959999999999997</v>
      </c>
      <c r="O116" s="64">
        <f>+M116*N116*1800000</f>
        <v>23716799.999999996</v>
      </c>
      <c r="P116" s="53">
        <v>2023</v>
      </c>
      <c r="Q116" s="67" t="s">
        <v>195</v>
      </c>
      <c r="R116" s="24" t="s">
        <v>27</v>
      </c>
    </row>
    <row r="117" spans="1:18" s="138" customFormat="1" ht="27" x14ac:dyDescent="0.25">
      <c r="A117" s="134"/>
      <c r="B117" s="43" t="s">
        <v>230</v>
      </c>
      <c r="C117" s="44"/>
      <c r="D117" s="47"/>
      <c r="E117" s="46"/>
      <c r="F117" s="46"/>
      <c r="G117" s="47"/>
      <c r="H117" s="48"/>
      <c r="I117" s="49"/>
      <c r="J117" s="50"/>
      <c r="K117" s="41"/>
      <c r="L117" s="40"/>
      <c r="M117" s="47">
        <f>SUM(M116:M116)</f>
        <v>6</v>
      </c>
      <c r="N117" s="40"/>
      <c r="O117" s="135">
        <f>SUM(O116:O116)</f>
        <v>23716799.999999996</v>
      </c>
      <c r="P117" s="136"/>
      <c r="Q117" s="140"/>
      <c r="R117" s="38"/>
    </row>
    <row r="118" spans="1:18" s="83" customFormat="1" ht="25.5" x14ac:dyDescent="0.25">
      <c r="A118" s="128">
        <v>47</v>
      </c>
      <c r="B118" s="25" t="s">
        <v>231</v>
      </c>
      <c r="C118" s="61">
        <v>31463</v>
      </c>
      <c r="D118" s="53" t="s">
        <v>24</v>
      </c>
      <c r="E118" s="27">
        <v>3.34</v>
      </c>
      <c r="F118" s="27"/>
      <c r="G118" s="24"/>
      <c r="H118" s="28"/>
      <c r="I118" s="29">
        <v>0.4</v>
      </c>
      <c r="J118" s="130">
        <f>I118*(E118+F118+H118)</f>
        <v>1.3360000000000001</v>
      </c>
      <c r="K118" s="29">
        <v>1</v>
      </c>
      <c r="L118" s="28">
        <f>K118*(E118+F118+H118)</f>
        <v>3.34</v>
      </c>
      <c r="M118" s="24">
        <v>6</v>
      </c>
      <c r="N118" s="28">
        <f>+L118-J118</f>
        <v>2.0039999999999996</v>
      </c>
      <c r="O118" s="64">
        <f>+M118*N118*1800000</f>
        <v>21643199.999999996</v>
      </c>
      <c r="P118" s="53">
        <v>2023</v>
      </c>
      <c r="Q118" s="67" t="s">
        <v>195</v>
      </c>
      <c r="R118" s="24" t="s">
        <v>27</v>
      </c>
    </row>
    <row r="119" spans="1:18" s="138" customFormat="1" ht="27" x14ac:dyDescent="0.25">
      <c r="A119" s="134"/>
      <c r="B119" s="43" t="s">
        <v>232</v>
      </c>
      <c r="C119" s="62"/>
      <c r="D119" s="54"/>
      <c r="E119" s="46"/>
      <c r="F119" s="46"/>
      <c r="G119" s="47"/>
      <c r="H119" s="48"/>
      <c r="I119" s="49"/>
      <c r="J119" s="50"/>
      <c r="K119" s="41"/>
      <c r="L119" s="40"/>
      <c r="M119" s="47">
        <f>SUM(M118:M118)</f>
        <v>6</v>
      </c>
      <c r="N119" s="40"/>
      <c r="O119" s="135">
        <f>SUM(O118:O118)</f>
        <v>21643199.999999996</v>
      </c>
      <c r="P119" s="136"/>
      <c r="Q119" s="140"/>
      <c r="R119" s="38"/>
    </row>
    <row r="120" spans="1:18" s="83" customFormat="1" ht="25.5" x14ac:dyDescent="0.25">
      <c r="A120" s="128">
        <v>48</v>
      </c>
      <c r="B120" s="25" t="s">
        <v>233</v>
      </c>
      <c r="C120" s="26">
        <v>29474</v>
      </c>
      <c r="D120" s="53" t="s">
        <v>24</v>
      </c>
      <c r="E120" s="27">
        <v>3.65</v>
      </c>
      <c r="F120" s="27"/>
      <c r="G120" s="24"/>
      <c r="H120" s="28"/>
      <c r="I120" s="29">
        <v>0.4</v>
      </c>
      <c r="J120" s="130">
        <f>I120*(E120+F120+H120)</f>
        <v>1.46</v>
      </c>
      <c r="K120" s="29">
        <v>1</v>
      </c>
      <c r="L120" s="28">
        <f>K120*(E120+F120+H120)</f>
        <v>3.65</v>
      </c>
      <c r="M120" s="24">
        <v>6</v>
      </c>
      <c r="N120" s="28">
        <f>+L120-J120</f>
        <v>2.19</v>
      </c>
      <c r="O120" s="64">
        <f>+M120*N120*1800000</f>
        <v>23652000</v>
      </c>
      <c r="P120" s="53">
        <v>2023</v>
      </c>
      <c r="Q120" s="67" t="s">
        <v>195</v>
      </c>
      <c r="R120" s="24" t="s">
        <v>27</v>
      </c>
    </row>
    <row r="121" spans="1:18" s="138" customFormat="1" ht="27" x14ac:dyDescent="0.25">
      <c r="A121" s="134"/>
      <c r="B121" s="43" t="s">
        <v>234</v>
      </c>
      <c r="C121" s="44"/>
      <c r="D121" s="54"/>
      <c r="E121" s="46"/>
      <c r="F121" s="46"/>
      <c r="G121" s="47"/>
      <c r="H121" s="48"/>
      <c r="I121" s="49"/>
      <c r="J121" s="50"/>
      <c r="K121" s="41"/>
      <c r="L121" s="40"/>
      <c r="M121" s="47">
        <f>SUM(M120:M120)</f>
        <v>6</v>
      </c>
      <c r="N121" s="40"/>
      <c r="O121" s="135">
        <f>SUM(O120:O120)</f>
        <v>23652000</v>
      </c>
      <c r="P121" s="136"/>
      <c r="Q121" s="140"/>
      <c r="R121" s="38"/>
    </row>
    <row r="122" spans="1:18" s="83" customFormat="1" ht="25.5" x14ac:dyDescent="0.25">
      <c r="A122" s="128">
        <v>49</v>
      </c>
      <c r="B122" s="25" t="s">
        <v>235</v>
      </c>
      <c r="C122" s="56">
        <v>33650</v>
      </c>
      <c r="D122" s="24" t="s">
        <v>24</v>
      </c>
      <c r="E122" s="27">
        <v>2.72</v>
      </c>
      <c r="F122" s="27"/>
      <c r="G122" s="24"/>
      <c r="H122" s="28"/>
      <c r="I122" s="29">
        <v>0.4</v>
      </c>
      <c r="J122" s="130">
        <f>I122*(E122+F122+H122)</f>
        <v>1.0880000000000001</v>
      </c>
      <c r="K122" s="29">
        <v>1</v>
      </c>
      <c r="L122" s="28">
        <f>K122*(E122+F122+H122)</f>
        <v>2.72</v>
      </c>
      <c r="M122" s="24">
        <v>6</v>
      </c>
      <c r="N122" s="28">
        <f>+L122-J122</f>
        <v>1.6320000000000001</v>
      </c>
      <c r="O122" s="64">
        <f>+M122*N122*1800000</f>
        <v>17625600.000000004</v>
      </c>
      <c r="P122" s="53">
        <v>2023</v>
      </c>
      <c r="Q122" s="67" t="s">
        <v>195</v>
      </c>
      <c r="R122" s="24" t="s">
        <v>27</v>
      </c>
    </row>
    <row r="123" spans="1:18" s="138" customFormat="1" ht="40.5" x14ac:dyDescent="0.25">
      <c r="A123" s="134"/>
      <c r="B123" s="43" t="s">
        <v>236</v>
      </c>
      <c r="C123" s="57"/>
      <c r="D123" s="47"/>
      <c r="E123" s="46"/>
      <c r="F123" s="46"/>
      <c r="G123" s="47"/>
      <c r="H123" s="48"/>
      <c r="I123" s="49"/>
      <c r="J123" s="50"/>
      <c r="K123" s="41"/>
      <c r="L123" s="40"/>
      <c r="M123" s="47">
        <f>SUM(M122:M122)</f>
        <v>6</v>
      </c>
      <c r="N123" s="40"/>
      <c r="O123" s="135">
        <f>SUM(O122:O122)</f>
        <v>17625600.000000004</v>
      </c>
      <c r="P123" s="136"/>
      <c r="Q123" s="140"/>
      <c r="R123" s="38"/>
    </row>
    <row r="124" spans="1:18" s="139" customFormat="1" ht="25.5" x14ac:dyDescent="0.25">
      <c r="A124" s="141">
        <v>50</v>
      </c>
      <c r="B124" s="17" t="s">
        <v>237</v>
      </c>
      <c r="C124" s="18">
        <v>29382</v>
      </c>
      <c r="D124" s="21" t="s">
        <v>90</v>
      </c>
      <c r="E124" s="20">
        <v>4.4000000000000004</v>
      </c>
      <c r="F124" s="20">
        <v>0.5</v>
      </c>
      <c r="G124" s="19"/>
      <c r="H124" s="21"/>
      <c r="I124" s="22">
        <v>0.4</v>
      </c>
      <c r="J124" s="23">
        <f>I124*(E124+F124+H124)</f>
        <v>1.9600000000000002</v>
      </c>
      <c r="K124" s="22">
        <v>1</v>
      </c>
      <c r="L124" s="21">
        <f>K124*(E124+F124+H124)</f>
        <v>4.9000000000000004</v>
      </c>
      <c r="M124" s="19">
        <v>6</v>
      </c>
      <c r="N124" s="21">
        <f>+L124-J124</f>
        <v>2.9400000000000004</v>
      </c>
      <c r="O124" s="66">
        <f>+M124*N124*1800000</f>
        <v>31752000</v>
      </c>
      <c r="P124" s="51">
        <v>2023</v>
      </c>
      <c r="Q124" s="129" t="s">
        <v>191</v>
      </c>
      <c r="R124" s="24" t="s">
        <v>27</v>
      </c>
    </row>
    <row r="125" spans="1:18" s="138" customFormat="1" ht="27" x14ac:dyDescent="0.25">
      <c r="A125" s="134"/>
      <c r="B125" s="43" t="s">
        <v>239</v>
      </c>
      <c r="C125" s="44"/>
      <c r="D125" s="45"/>
      <c r="E125" s="46"/>
      <c r="F125" s="46"/>
      <c r="G125" s="47"/>
      <c r="H125" s="48"/>
      <c r="I125" s="49"/>
      <c r="J125" s="50"/>
      <c r="K125" s="41"/>
      <c r="L125" s="40"/>
      <c r="M125" s="47">
        <f>SUM(M124:M124)</f>
        <v>6</v>
      </c>
      <c r="N125" s="40"/>
      <c r="O125" s="135">
        <f>SUM(O124:O124)</f>
        <v>31752000</v>
      </c>
      <c r="P125" s="136"/>
      <c r="Q125" s="140"/>
      <c r="R125" s="38"/>
    </row>
    <row r="126" spans="1:18" s="83" customFormat="1" ht="25.5" x14ac:dyDescent="0.25">
      <c r="A126" s="128">
        <v>51</v>
      </c>
      <c r="B126" s="25" t="s">
        <v>240</v>
      </c>
      <c r="C126" s="26">
        <v>28075</v>
      </c>
      <c r="D126" s="28" t="s">
        <v>102</v>
      </c>
      <c r="E126" s="27">
        <v>4.32</v>
      </c>
      <c r="F126" s="27">
        <v>0.4</v>
      </c>
      <c r="G126" s="24"/>
      <c r="H126" s="28"/>
      <c r="I126" s="29">
        <v>0.4</v>
      </c>
      <c r="J126" s="130">
        <f>I126*(E126+F126+H126)</f>
        <v>1.8880000000000003</v>
      </c>
      <c r="K126" s="29">
        <v>1</v>
      </c>
      <c r="L126" s="28">
        <f>K126*(E126+F126+H126)</f>
        <v>4.7200000000000006</v>
      </c>
      <c r="M126" s="24">
        <v>6</v>
      </c>
      <c r="N126" s="28">
        <f>+L126-J126</f>
        <v>2.8320000000000003</v>
      </c>
      <c r="O126" s="64">
        <f>+M126*N126*1800000</f>
        <v>30585600</v>
      </c>
      <c r="P126" s="53">
        <v>2023</v>
      </c>
      <c r="Q126" s="67" t="s">
        <v>191</v>
      </c>
      <c r="R126" s="24" t="s">
        <v>27</v>
      </c>
    </row>
    <row r="127" spans="1:18" s="143" customFormat="1" ht="40.5" x14ac:dyDescent="0.25">
      <c r="A127" s="142"/>
      <c r="B127" s="43" t="s">
        <v>244</v>
      </c>
      <c r="C127" s="44"/>
      <c r="D127" s="45"/>
      <c r="E127" s="46"/>
      <c r="F127" s="46"/>
      <c r="G127" s="47"/>
      <c r="H127" s="45"/>
      <c r="I127" s="49"/>
      <c r="J127" s="50"/>
      <c r="K127" s="49"/>
      <c r="L127" s="45"/>
      <c r="M127" s="47">
        <f>SUM(M126:M126)</f>
        <v>6</v>
      </c>
      <c r="N127" s="45"/>
      <c r="O127" s="65">
        <f>SUM(O126:O126)</f>
        <v>30585600</v>
      </c>
      <c r="P127" s="54"/>
      <c r="Q127" s="140"/>
      <c r="R127" s="47"/>
    </row>
    <row r="128" spans="1:18" s="83" customFormat="1" ht="25.5" x14ac:dyDescent="0.25">
      <c r="A128" s="128">
        <v>52</v>
      </c>
      <c r="B128" s="25" t="s">
        <v>248</v>
      </c>
      <c r="C128" s="26">
        <v>30599</v>
      </c>
      <c r="D128" s="53" t="s">
        <v>24</v>
      </c>
      <c r="E128" s="27">
        <v>3.34</v>
      </c>
      <c r="F128" s="27"/>
      <c r="G128" s="24"/>
      <c r="H128" s="28"/>
      <c r="I128" s="29">
        <v>0.4</v>
      </c>
      <c r="J128" s="130">
        <f>I128*(E128+F128+H128)</f>
        <v>1.3360000000000001</v>
      </c>
      <c r="K128" s="29">
        <v>1</v>
      </c>
      <c r="L128" s="28">
        <f>K128*(E128+F128+H128)</f>
        <v>3.34</v>
      </c>
      <c r="M128" s="24">
        <v>6</v>
      </c>
      <c r="N128" s="28">
        <f>+L128-J128</f>
        <v>2.0039999999999996</v>
      </c>
      <c r="O128" s="64">
        <f>+M128*N128*1800000</f>
        <v>21643199.999999996</v>
      </c>
      <c r="P128" s="53">
        <v>2023</v>
      </c>
      <c r="Q128" s="67" t="s">
        <v>191</v>
      </c>
      <c r="R128" s="24" t="s">
        <v>27</v>
      </c>
    </row>
    <row r="129" spans="1:18" s="138" customFormat="1" ht="27" x14ac:dyDescent="0.25">
      <c r="A129" s="134"/>
      <c r="B129" s="43" t="s">
        <v>250</v>
      </c>
      <c r="C129" s="44"/>
      <c r="D129" s="54"/>
      <c r="E129" s="46"/>
      <c r="F129" s="46"/>
      <c r="G129" s="47"/>
      <c r="H129" s="48"/>
      <c r="I129" s="49"/>
      <c r="J129" s="50"/>
      <c r="K129" s="41"/>
      <c r="L129" s="40"/>
      <c r="M129" s="47">
        <f>SUM(M128:M128)</f>
        <v>6</v>
      </c>
      <c r="N129" s="40"/>
      <c r="O129" s="135">
        <f>SUM(O128:O128)</f>
        <v>21643199.999999996</v>
      </c>
      <c r="P129" s="136"/>
      <c r="Q129" s="140"/>
      <c r="R129" s="38"/>
    </row>
    <row r="130" spans="1:18" s="133" customFormat="1" ht="25.5" x14ac:dyDescent="0.25">
      <c r="A130" s="131">
        <v>53</v>
      </c>
      <c r="B130" s="30" t="s">
        <v>251</v>
      </c>
      <c r="C130" s="55">
        <v>33947</v>
      </c>
      <c r="D130" s="63" t="s">
        <v>102</v>
      </c>
      <c r="E130" s="33">
        <v>3</v>
      </c>
      <c r="F130" s="33"/>
      <c r="G130" s="32"/>
      <c r="H130" s="34"/>
      <c r="I130" s="35">
        <v>0.4</v>
      </c>
      <c r="J130" s="42">
        <f>I130*(E130+F130+H130)</f>
        <v>1.2000000000000002</v>
      </c>
      <c r="K130" s="35">
        <v>1</v>
      </c>
      <c r="L130" s="34">
        <f>K130*(E130+F130+H130)</f>
        <v>3</v>
      </c>
      <c r="M130" s="32">
        <v>6</v>
      </c>
      <c r="N130" s="34">
        <f>+L130-J130</f>
        <v>1.7999999999999998</v>
      </c>
      <c r="O130" s="63">
        <f>+M130*N130*1800000</f>
        <v>19439999.999999996</v>
      </c>
      <c r="P130" s="52">
        <v>2023</v>
      </c>
      <c r="Q130" s="132" t="s">
        <v>191</v>
      </c>
      <c r="R130" s="32" t="s">
        <v>253</v>
      </c>
    </row>
    <row r="131" spans="1:18" s="138" customFormat="1" ht="27" x14ac:dyDescent="0.25">
      <c r="A131" s="134"/>
      <c r="B131" s="43" t="s">
        <v>254</v>
      </c>
      <c r="C131" s="57"/>
      <c r="D131" s="65"/>
      <c r="E131" s="46"/>
      <c r="F131" s="46"/>
      <c r="G131" s="47"/>
      <c r="H131" s="48"/>
      <c r="I131" s="49"/>
      <c r="J131" s="50"/>
      <c r="K131" s="41"/>
      <c r="L131" s="40"/>
      <c r="M131" s="47">
        <f>SUM(M130:M130)</f>
        <v>6</v>
      </c>
      <c r="N131" s="40"/>
      <c r="O131" s="135">
        <f>SUM(O130:O130)</f>
        <v>19439999.999999996</v>
      </c>
      <c r="P131" s="136"/>
      <c r="Q131" s="140"/>
      <c r="R131" s="38"/>
    </row>
    <row r="132" spans="1:18" s="83" customFormat="1" ht="25.5" x14ac:dyDescent="0.25">
      <c r="A132" s="128">
        <v>54</v>
      </c>
      <c r="B132" s="25" t="s">
        <v>255</v>
      </c>
      <c r="C132" s="26">
        <v>30275</v>
      </c>
      <c r="D132" s="24" t="s">
        <v>64</v>
      </c>
      <c r="E132" s="27">
        <v>3.66</v>
      </c>
      <c r="F132" s="27"/>
      <c r="G132" s="24"/>
      <c r="H132" s="28"/>
      <c r="I132" s="29">
        <v>0.4</v>
      </c>
      <c r="J132" s="130">
        <f>I132*(E132+F132+H132)</f>
        <v>1.4640000000000002</v>
      </c>
      <c r="K132" s="29">
        <v>1</v>
      </c>
      <c r="L132" s="28">
        <f>K132*(E132+F132+H132)</f>
        <v>3.66</v>
      </c>
      <c r="M132" s="24">
        <v>6</v>
      </c>
      <c r="N132" s="28">
        <f>+L132-J132</f>
        <v>2.1959999999999997</v>
      </c>
      <c r="O132" s="64">
        <f>+M132*N132*1800000</f>
        <v>23716799.999999996</v>
      </c>
      <c r="P132" s="53">
        <v>2023</v>
      </c>
      <c r="Q132" s="67" t="s">
        <v>191</v>
      </c>
      <c r="R132" s="24" t="s">
        <v>27</v>
      </c>
    </row>
    <row r="133" spans="1:18" s="138" customFormat="1" ht="27" x14ac:dyDescent="0.25">
      <c r="A133" s="134"/>
      <c r="B133" s="43" t="s">
        <v>256</v>
      </c>
      <c r="C133" s="44"/>
      <c r="D133" s="47"/>
      <c r="E133" s="46"/>
      <c r="F133" s="46"/>
      <c r="G133" s="47"/>
      <c r="H133" s="48"/>
      <c r="I133" s="49"/>
      <c r="J133" s="50"/>
      <c r="K133" s="41"/>
      <c r="L133" s="40"/>
      <c r="M133" s="47">
        <f>SUM(M132:M132)</f>
        <v>6</v>
      </c>
      <c r="N133" s="40"/>
      <c r="O133" s="135">
        <f>SUM(O132:O132)</f>
        <v>23716799.999999996</v>
      </c>
      <c r="P133" s="136"/>
      <c r="Q133" s="140"/>
      <c r="R133" s="38"/>
    </row>
    <row r="134" spans="1:18" s="83" customFormat="1" ht="25.5" x14ac:dyDescent="0.25">
      <c r="A134" s="128">
        <v>55</v>
      </c>
      <c r="B134" s="25" t="s">
        <v>257</v>
      </c>
      <c r="C134" s="26">
        <v>32426</v>
      </c>
      <c r="D134" s="24" t="s">
        <v>24</v>
      </c>
      <c r="E134" s="27">
        <v>2.72</v>
      </c>
      <c r="F134" s="27"/>
      <c r="G134" s="24"/>
      <c r="H134" s="28"/>
      <c r="I134" s="29">
        <v>0.4</v>
      </c>
      <c r="J134" s="130">
        <f>I134*(E134+F134+H134)</f>
        <v>1.0880000000000001</v>
      </c>
      <c r="K134" s="29">
        <v>1</v>
      </c>
      <c r="L134" s="28">
        <f>K134*(E134+F134+H134)</f>
        <v>2.72</v>
      </c>
      <c r="M134" s="24">
        <v>6</v>
      </c>
      <c r="N134" s="28">
        <f>+L134-J134</f>
        <v>1.6320000000000001</v>
      </c>
      <c r="O134" s="64">
        <f>+M134*N134*1800000</f>
        <v>17625600.000000004</v>
      </c>
      <c r="P134" s="53">
        <v>2023</v>
      </c>
      <c r="Q134" s="67" t="s">
        <v>191</v>
      </c>
      <c r="R134" s="24" t="s">
        <v>27</v>
      </c>
    </row>
    <row r="135" spans="1:18" s="138" customFormat="1" ht="27" x14ac:dyDescent="0.25">
      <c r="A135" s="134"/>
      <c r="B135" s="43" t="s">
        <v>259</v>
      </c>
      <c r="C135" s="44"/>
      <c r="D135" s="47"/>
      <c r="E135" s="46"/>
      <c r="F135" s="46"/>
      <c r="G135" s="47"/>
      <c r="H135" s="48"/>
      <c r="I135" s="49"/>
      <c r="J135" s="50"/>
      <c r="K135" s="41"/>
      <c r="L135" s="40"/>
      <c r="M135" s="47">
        <f>SUM(M134:M134)</f>
        <v>6</v>
      </c>
      <c r="N135" s="40"/>
      <c r="O135" s="135">
        <f>SUM(O134:O134)</f>
        <v>17625600.000000004</v>
      </c>
      <c r="P135" s="136"/>
      <c r="Q135" s="140"/>
      <c r="R135" s="38"/>
    </row>
    <row r="136" spans="1:18" s="83" customFormat="1" ht="25.5" x14ac:dyDescent="0.25">
      <c r="A136" s="128">
        <v>56</v>
      </c>
      <c r="B136" s="25" t="s">
        <v>260</v>
      </c>
      <c r="C136" s="26">
        <v>31128</v>
      </c>
      <c r="D136" s="24" t="s">
        <v>24</v>
      </c>
      <c r="E136" s="27">
        <v>2.72</v>
      </c>
      <c r="F136" s="27"/>
      <c r="G136" s="24"/>
      <c r="H136" s="28"/>
      <c r="I136" s="29">
        <v>0.4</v>
      </c>
      <c r="J136" s="130">
        <f>I136*(E136+F136+H136)</f>
        <v>1.0880000000000001</v>
      </c>
      <c r="K136" s="29">
        <v>1</v>
      </c>
      <c r="L136" s="28">
        <f>K136*(E136+F136+H136)</f>
        <v>2.72</v>
      </c>
      <c r="M136" s="24">
        <v>6</v>
      </c>
      <c r="N136" s="28">
        <f>+L136-J136</f>
        <v>1.6320000000000001</v>
      </c>
      <c r="O136" s="64">
        <f>+M136*N136*1800000</f>
        <v>17625600.000000004</v>
      </c>
      <c r="P136" s="53">
        <v>2023</v>
      </c>
      <c r="Q136" s="67" t="s">
        <v>191</v>
      </c>
      <c r="R136" s="24" t="s">
        <v>27</v>
      </c>
    </row>
    <row r="137" spans="1:18" s="138" customFormat="1" ht="27" x14ac:dyDescent="0.25">
      <c r="A137" s="134"/>
      <c r="B137" s="43" t="s">
        <v>261</v>
      </c>
      <c r="C137" s="44"/>
      <c r="D137" s="47"/>
      <c r="E137" s="46"/>
      <c r="F137" s="46"/>
      <c r="G137" s="47"/>
      <c r="H137" s="48"/>
      <c r="I137" s="49"/>
      <c r="J137" s="50"/>
      <c r="K137" s="41"/>
      <c r="L137" s="40"/>
      <c r="M137" s="47">
        <f>SUM(M136:M136)</f>
        <v>6</v>
      </c>
      <c r="N137" s="40"/>
      <c r="O137" s="135">
        <f>SUM(O136:O136)</f>
        <v>17625600.000000004</v>
      </c>
      <c r="P137" s="136"/>
      <c r="Q137" s="140"/>
      <c r="R137" s="38"/>
    </row>
    <row r="138" spans="1:18" s="83" customFormat="1" ht="25.5" x14ac:dyDescent="0.25">
      <c r="A138" s="128">
        <v>57</v>
      </c>
      <c r="B138" s="25" t="s">
        <v>262</v>
      </c>
      <c r="C138" s="26">
        <v>31122</v>
      </c>
      <c r="D138" s="53" t="s">
        <v>24</v>
      </c>
      <c r="E138" s="27">
        <v>3.03</v>
      </c>
      <c r="F138" s="27"/>
      <c r="G138" s="24"/>
      <c r="H138" s="28"/>
      <c r="I138" s="29">
        <v>0.4</v>
      </c>
      <c r="J138" s="130">
        <f>I138*(E138+F138+H138)</f>
        <v>1.212</v>
      </c>
      <c r="K138" s="29">
        <v>1</v>
      </c>
      <c r="L138" s="28">
        <f>K138*(E138+F138+H138)</f>
        <v>3.03</v>
      </c>
      <c r="M138" s="24">
        <v>6</v>
      </c>
      <c r="N138" s="28">
        <f>+L138-J138</f>
        <v>1.8179999999999998</v>
      </c>
      <c r="O138" s="64">
        <f>+M138*N138*1800000</f>
        <v>19634400</v>
      </c>
      <c r="P138" s="53">
        <v>2023</v>
      </c>
      <c r="Q138" s="67" t="s">
        <v>191</v>
      </c>
      <c r="R138" s="24" t="s">
        <v>27</v>
      </c>
    </row>
    <row r="139" spans="1:18" s="138" customFormat="1" ht="27" x14ac:dyDescent="0.25">
      <c r="A139" s="134"/>
      <c r="B139" s="43" t="s">
        <v>263</v>
      </c>
      <c r="C139" s="44"/>
      <c r="D139" s="54"/>
      <c r="E139" s="46"/>
      <c r="F139" s="46"/>
      <c r="G139" s="47"/>
      <c r="H139" s="48"/>
      <c r="I139" s="49"/>
      <c r="J139" s="50"/>
      <c r="K139" s="41"/>
      <c r="L139" s="40"/>
      <c r="M139" s="47">
        <f>SUM(M138:M138)</f>
        <v>6</v>
      </c>
      <c r="N139" s="40"/>
      <c r="O139" s="135">
        <f>SUM(O138:O138)</f>
        <v>19634400</v>
      </c>
      <c r="P139" s="136"/>
      <c r="Q139" s="140"/>
      <c r="R139" s="38"/>
    </row>
    <row r="140" spans="1:18" s="83" customFormat="1" ht="25.5" x14ac:dyDescent="0.25">
      <c r="A140" s="128">
        <v>58</v>
      </c>
      <c r="B140" s="25" t="s">
        <v>264</v>
      </c>
      <c r="C140" s="61">
        <v>32365</v>
      </c>
      <c r="D140" s="24" t="s">
        <v>24</v>
      </c>
      <c r="E140" s="27">
        <v>3.34</v>
      </c>
      <c r="F140" s="27"/>
      <c r="G140" s="24"/>
      <c r="H140" s="28"/>
      <c r="I140" s="29">
        <v>0.4</v>
      </c>
      <c r="J140" s="130">
        <f>I140*(E140+F140+H140)</f>
        <v>1.3360000000000001</v>
      </c>
      <c r="K140" s="29">
        <v>1</v>
      </c>
      <c r="L140" s="28">
        <f>K140*(E140+F140+H140)</f>
        <v>3.34</v>
      </c>
      <c r="M140" s="24">
        <v>6</v>
      </c>
      <c r="N140" s="28">
        <f>+L140-J140</f>
        <v>2.0039999999999996</v>
      </c>
      <c r="O140" s="64">
        <f>+M140*N140*1800000</f>
        <v>21643199.999999996</v>
      </c>
      <c r="P140" s="53">
        <v>2023</v>
      </c>
      <c r="Q140" s="67" t="s">
        <v>191</v>
      </c>
      <c r="R140" s="24" t="s">
        <v>27</v>
      </c>
    </row>
    <row r="141" spans="1:18" s="138" customFormat="1" ht="27" x14ac:dyDescent="0.25">
      <c r="A141" s="134"/>
      <c r="B141" s="43" t="s">
        <v>265</v>
      </c>
      <c r="C141" s="62"/>
      <c r="D141" s="47"/>
      <c r="E141" s="46"/>
      <c r="F141" s="46"/>
      <c r="G141" s="47"/>
      <c r="H141" s="48"/>
      <c r="I141" s="49"/>
      <c r="J141" s="50"/>
      <c r="K141" s="41"/>
      <c r="L141" s="40"/>
      <c r="M141" s="47">
        <f>SUM(M140:M140)</f>
        <v>6</v>
      </c>
      <c r="N141" s="40"/>
      <c r="O141" s="135">
        <f>SUM(O140:O140)</f>
        <v>21643199.999999996</v>
      </c>
      <c r="P141" s="136"/>
      <c r="Q141" s="140"/>
      <c r="R141" s="38"/>
    </row>
    <row r="142" spans="1:18" s="83" customFormat="1" ht="25.5" x14ac:dyDescent="0.25">
      <c r="A142" s="128">
        <v>59</v>
      </c>
      <c r="B142" s="25" t="s">
        <v>266</v>
      </c>
      <c r="C142" s="26">
        <v>34757</v>
      </c>
      <c r="D142" s="24" t="s">
        <v>64</v>
      </c>
      <c r="E142" s="27">
        <v>2.34</v>
      </c>
      <c r="F142" s="27"/>
      <c r="G142" s="24"/>
      <c r="H142" s="28"/>
      <c r="I142" s="29">
        <v>0.4</v>
      </c>
      <c r="J142" s="130">
        <f>I142*(E142+F142+H142)</f>
        <v>0.93599999999999994</v>
      </c>
      <c r="K142" s="29">
        <v>1</v>
      </c>
      <c r="L142" s="28">
        <f>K142*(E142+F142+H142)</f>
        <v>2.34</v>
      </c>
      <c r="M142" s="24">
        <v>2</v>
      </c>
      <c r="N142" s="28">
        <f>+L142-J142</f>
        <v>1.4039999999999999</v>
      </c>
      <c r="O142" s="64">
        <f>+M142*N142*1800000</f>
        <v>5054400</v>
      </c>
      <c r="P142" s="53">
        <v>2023</v>
      </c>
      <c r="Q142" s="67" t="s">
        <v>768</v>
      </c>
      <c r="R142" s="24" t="s">
        <v>60</v>
      </c>
    </row>
    <row r="143" spans="1:18" s="133" customFormat="1" ht="25.5" x14ac:dyDescent="0.25">
      <c r="A143" s="131"/>
      <c r="B143" s="30" t="s">
        <v>266</v>
      </c>
      <c r="C143" s="31">
        <v>34757</v>
      </c>
      <c r="D143" s="32" t="s">
        <v>64</v>
      </c>
      <c r="E143" s="33">
        <v>2.67</v>
      </c>
      <c r="F143" s="33"/>
      <c r="G143" s="32"/>
      <c r="H143" s="34"/>
      <c r="I143" s="35">
        <v>0.4</v>
      </c>
      <c r="J143" s="42">
        <f>I143*(E143+F143+H143)</f>
        <v>1.0680000000000001</v>
      </c>
      <c r="K143" s="35">
        <v>1</v>
      </c>
      <c r="L143" s="34">
        <f>K143*(E143+F143+H143)</f>
        <v>2.67</v>
      </c>
      <c r="M143" s="32">
        <v>4</v>
      </c>
      <c r="N143" s="34">
        <f>+L143-J143</f>
        <v>1.6019999999999999</v>
      </c>
      <c r="O143" s="63">
        <f>+M143*N143*1800000</f>
        <v>11534399.999999998</v>
      </c>
      <c r="P143" s="52">
        <v>2023</v>
      </c>
      <c r="Q143" s="132" t="s">
        <v>768</v>
      </c>
      <c r="R143" s="32" t="s">
        <v>61</v>
      </c>
    </row>
    <row r="144" spans="1:18" s="138" customFormat="1" ht="27" x14ac:dyDescent="0.25">
      <c r="A144" s="134"/>
      <c r="B144" s="43" t="s">
        <v>267</v>
      </c>
      <c r="C144" s="44"/>
      <c r="D144" s="47"/>
      <c r="E144" s="46"/>
      <c r="F144" s="46"/>
      <c r="G144" s="47"/>
      <c r="H144" s="48"/>
      <c r="I144" s="49"/>
      <c r="J144" s="50"/>
      <c r="K144" s="41"/>
      <c r="L144" s="40"/>
      <c r="M144" s="47">
        <f>SUM(M142:M143)</f>
        <v>6</v>
      </c>
      <c r="N144" s="40"/>
      <c r="O144" s="135">
        <f>SUM(O142:O143)</f>
        <v>16588799.999999998</v>
      </c>
      <c r="P144" s="136"/>
      <c r="Q144" s="140"/>
      <c r="R144" s="38"/>
    </row>
    <row r="145" spans="1:18" s="83" customFormat="1" ht="25.5" x14ac:dyDescent="0.25">
      <c r="A145" s="128">
        <v>60</v>
      </c>
      <c r="B145" s="25" t="s">
        <v>268</v>
      </c>
      <c r="C145" s="26">
        <v>29714</v>
      </c>
      <c r="D145" s="53" t="s">
        <v>24</v>
      </c>
      <c r="E145" s="27">
        <v>3.65</v>
      </c>
      <c r="F145" s="27"/>
      <c r="G145" s="24"/>
      <c r="H145" s="28"/>
      <c r="I145" s="29">
        <v>0.4</v>
      </c>
      <c r="J145" s="130">
        <f>I145*(E145+F145+H145)</f>
        <v>1.46</v>
      </c>
      <c r="K145" s="29">
        <v>1</v>
      </c>
      <c r="L145" s="28">
        <f>K145*(E145+F145+H145)</f>
        <v>3.65</v>
      </c>
      <c r="M145" s="24">
        <v>4</v>
      </c>
      <c r="N145" s="28">
        <f>+L145-J145</f>
        <v>2.19</v>
      </c>
      <c r="O145" s="64">
        <f>+M145*N145*1800000</f>
        <v>15768000</v>
      </c>
      <c r="P145" s="53">
        <v>2023</v>
      </c>
      <c r="Q145" s="67" t="s">
        <v>191</v>
      </c>
      <c r="R145" s="24" t="s">
        <v>119</v>
      </c>
    </row>
    <row r="146" spans="1:18" s="133" customFormat="1" ht="25.5" x14ac:dyDescent="0.25">
      <c r="A146" s="131"/>
      <c r="B146" s="30" t="s">
        <v>268</v>
      </c>
      <c r="C146" s="31">
        <v>29714</v>
      </c>
      <c r="D146" s="52" t="s">
        <v>24</v>
      </c>
      <c r="E146" s="33">
        <v>3.96</v>
      </c>
      <c r="F146" s="33"/>
      <c r="G146" s="32"/>
      <c r="H146" s="34"/>
      <c r="I146" s="35">
        <v>0.4</v>
      </c>
      <c r="J146" s="42">
        <f>I146*(E146+F146+H146)</f>
        <v>1.5840000000000001</v>
      </c>
      <c r="K146" s="35">
        <v>1</v>
      </c>
      <c r="L146" s="34">
        <f>K146*(E146+F146+H146)</f>
        <v>3.96</v>
      </c>
      <c r="M146" s="32">
        <v>2</v>
      </c>
      <c r="N146" s="34">
        <f>+L146-J146</f>
        <v>2.3759999999999999</v>
      </c>
      <c r="O146" s="63">
        <f>+M146*N146*1800000</f>
        <v>8553600</v>
      </c>
      <c r="P146" s="52">
        <v>2023</v>
      </c>
      <c r="Q146" s="132" t="s">
        <v>191</v>
      </c>
      <c r="R146" s="32" t="s">
        <v>112</v>
      </c>
    </row>
    <row r="147" spans="1:18" s="138" customFormat="1" ht="27" x14ac:dyDescent="0.25">
      <c r="A147" s="134"/>
      <c r="B147" s="43" t="s">
        <v>269</v>
      </c>
      <c r="C147" s="44"/>
      <c r="D147" s="54"/>
      <c r="E147" s="46"/>
      <c r="F147" s="46"/>
      <c r="G147" s="47"/>
      <c r="H147" s="48"/>
      <c r="I147" s="49"/>
      <c r="J147" s="50"/>
      <c r="K147" s="41"/>
      <c r="L147" s="40"/>
      <c r="M147" s="47">
        <f>SUM(M145:M146)</f>
        <v>6</v>
      </c>
      <c r="N147" s="40"/>
      <c r="O147" s="135">
        <f>SUM(O145:O146)</f>
        <v>24321600</v>
      </c>
      <c r="P147" s="136"/>
      <c r="Q147" s="140"/>
      <c r="R147" s="38"/>
    </row>
    <row r="148" spans="1:18" s="133" customFormat="1" ht="25.5" x14ac:dyDescent="0.25">
      <c r="A148" s="131">
        <v>61</v>
      </c>
      <c r="B148" s="30" t="s">
        <v>270</v>
      </c>
      <c r="C148" s="55">
        <v>33662</v>
      </c>
      <c r="D148" s="63" t="s">
        <v>102</v>
      </c>
      <c r="E148" s="33">
        <v>3</v>
      </c>
      <c r="F148" s="33">
        <v>0.4</v>
      </c>
      <c r="G148" s="32"/>
      <c r="H148" s="34"/>
      <c r="I148" s="35">
        <v>0.5</v>
      </c>
      <c r="J148" s="42">
        <f>I148*(E148+F148+H148)</f>
        <v>1.7</v>
      </c>
      <c r="K148" s="35">
        <v>1</v>
      </c>
      <c r="L148" s="34">
        <f>K148*(E148+F148+H148)</f>
        <v>3.4</v>
      </c>
      <c r="M148" s="32">
        <v>6</v>
      </c>
      <c r="N148" s="34">
        <f>+L148-J148</f>
        <v>1.7</v>
      </c>
      <c r="O148" s="63">
        <f>+M148*N148*1800000</f>
        <v>18360000</v>
      </c>
      <c r="P148" s="52">
        <v>2023</v>
      </c>
      <c r="Q148" s="132" t="s">
        <v>271</v>
      </c>
      <c r="R148" s="32" t="s">
        <v>253</v>
      </c>
    </row>
    <row r="149" spans="1:18" s="138" customFormat="1" ht="27" x14ac:dyDescent="0.25">
      <c r="A149" s="134"/>
      <c r="B149" s="43" t="s">
        <v>273</v>
      </c>
      <c r="C149" s="57"/>
      <c r="D149" s="65"/>
      <c r="E149" s="46"/>
      <c r="F149" s="46"/>
      <c r="G149" s="47"/>
      <c r="H149" s="48"/>
      <c r="I149" s="49"/>
      <c r="J149" s="50"/>
      <c r="K149" s="41"/>
      <c r="L149" s="40"/>
      <c r="M149" s="47">
        <f>SUM(M148:M148)</f>
        <v>6</v>
      </c>
      <c r="N149" s="40"/>
      <c r="O149" s="135">
        <f>SUM(O148:O148)</f>
        <v>18360000</v>
      </c>
      <c r="P149" s="136"/>
      <c r="Q149" s="140"/>
      <c r="R149" s="38"/>
    </row>
    <row r="150" spans="1:18" s="83" customFormat="1" ht="25.5" x14ac:dyDescent="0.25">
      <c r="A150" s="128">
        <v>62</v>
      </c>
      <c r="B150" s="25" t="s">
        <v>274</v>
      </c>
      <c r="C150" s="56">
        <v>34490</v>
      </c>
      <c r="D150" s="28" t="s">
        <v>102</v>
      </c>
      <c r="E150" s="27">
        <v>2.67</v>
      </c>
      <c r="F150" s="27"/>
      <c r="G150" s="24"/>
      <c r="H150" s="28"/>
      <c r="I150" s="29">
        <v>0.5</v>
      </c>
      <c r="J150" s="130">
        <f>I150*(E150+F150+H150)</f>
        <v>1.335</v>
      </c>
      <c r="K150" s="29">
        <v>1</v>
      </c>
      <c r="L150" s="28">
        <f>K150*(E150+F150+H150)</f>
        <v>2.67</v>
      </c>
      <c r="M150" s="24">
        <v>0</v>
      </c>
      <c r="N150" s="28">
        <f>+L150-J150</f>
        <v>1.335</v>
      </c>
      <c r="O150" s="64">
        <f>+M150*N150*1800000</f>
        <v>0</v>
      </c>
      <c r="P150" s="53">
        <v>2023</v>
      </c>
      <c r="Q150" s="67" t="s">
        <v>271</v>
      </c>
      <c r="R150" s="24" t="s">
        <v>776</v>
      </c>
    </row>
    <row r="151" spans="1:18" s="143" customFormat="1" ht="27" x14ac:dyDescent="0.25">
      <c r="A151" s="142"/>
      <c r="B151" s="43" t="s">
        <v>275</v>
      </c>
      <c r="C151" s="57"/>
      <c r="D151" s="45"/>
      <c r="E151" s="46"/>
      <c r="F151" s="46"/>
      <c r="G151" s="47"/>
      <c r="H151" s="45"/>
      <c r="I151" s="49"/>
      <c r="J151" s="50"/>
      <c r="K151" s="49"/>
      <c r="L151" s="45"/>
      <c r="M151" s="47">
        <f>SUM(M150:M150)</f>
        <v>0</v>
      </c>
      <c r="N151" s="45"/>
      <c r="O151" s="65">
        <f>SUM(O150:O150)</f>
        <v>0</v>
      </c>
      <c r="P151" s="54"/>
      <c r="Q151" s="140"/>
      <c r="R151" s="47"/>
    </row>
    <row r="152" spans="1:18" s="133" customFormat="1" ht="25.5" x14ac:dyDescent="0.25">
      <c r="A152" s="131">
        <v>63</v>
      </c>
      <c r="B152" s="30" t="s">
        <v>276</v>
      </c>
      <c r="C152" s="55">
        <v>31909</v>
      </c>
      <c r="D152" s="32" t="s">
        <v>24</v>
      </c>
      <c r="E152" s="33">
        <v>2.41</v>
      </c>
      <c r="F152" s="33"/>
      <c r="G152" s="32"/>
      <c r="H152" s="34"/>
      <c r="I152" s="35">
        <v>0.5</v>
      </c>
      <c r="J152" s="42">
        <f>I152*(E152+F152+H152)</f>
        <v>1.2050000000000001</v>
      </c>
      <c r="K152" s="35">
        <v>1</v>
      </c>
      <c r="L152" s="34">
        <f>K152*(E152+F152+H152)</f>
        <v>2.41</v>
      </c>
      <c r="M152" s="32">
        <v>3</v>
      </c>
      <c r="N152" s="34">
        <f>+L152-J152</f>
        <v>1.2050000000000001</v>
      </c>
      <c r="O152" s="63">
        <f>+M152*N152*1800000</f>
        <v>6507000</v>
      </c>
      <c r="P152" s="52">
        <v>2023</v>
      </c>
      <c r="Q152" s="132" t="s">
        <v>271</v>
      </c>
      <c r="R152" s="32" t="s">
        <v>279</v>
      </c>
    </row>
    <row r="153" spans="1:18" s="138" customFormat="1" ht="27" x14ac:dyDescent="0.25">
      <c r="A153" s="134"/>
      <c r="B153" s="43" t="s">
        <v>280</v>
      </c>
      <c r="C153" s="57"/>
      <c r="D153" s="47"/>
      <c r="E153" s="46"/>
      <c r="F153" s="46"/>
      <c r="G153" s="47"/>
      <c r="H153" s="48"/>
      <c r="I153" s="49"/>
      <c r="J153" s="50"/>
      <c r="K153" s="41"/>
      <c r="L153" s="40"/>
      <c r="M153" s="47">
        <f>SUM(M152:M152)</f>
        <v>3</v>
      </c>
      <c r="N153" s="40"/>
      <c r="O153" s="135">
        <f>SUM(O152:O152)</f>
        <v>6507000</v>
      </c>
      <c r="P153" s="136"/>
      <c r="Q153" s="140"/>
      <c r="R153" s="38"/>
    </row>
    <row r="154" spans="1:18" s="83" customFormat="1" ht="25.5" x14ac:dyDescent="0.25">
      <c r="A154" s="128">
        <v>64</v>
      </c>
      <c r="B154" s="25" t="s">
        <v>281</v>
      </c>
      <c r="C154" s="56">
        <v>34108</v>
      </c>
      <c r="D154" s="24" t="s">
        <v>24</v>
      </c>
      <c r="E154" s="33">
        <f>2.1*85%</f>
        <v>1.7849999999999999</v>
      </c>
      <c r="F154" s="27"/>
      <c r="G154" s="24"/>
      <c r="H154" s="28"/>
      <c r="I154" s="29">
        <v>0.5</v>
      </c>
      <c r="J154" s="130">
        <f>I154*(E154+F154+H154)</f>
        <v>0.89249999999999996</v>
      </c>
      <c r="K154" s="29">
        <v>1</v>
      </c>
      <c r="L154" s="28">
        <f>K154*(E154+F154+H154)</f>
        <v>1.7849999999999999</v>
      </c>
      <c r="M154" s="24">
        <v>1</v>
      </c>
      <c r="N154" s="28">
        <f>+L154-J154</f>
        <v>0.89249999999999996</v>
      </c>
      <c r="O154" s="64">
        <f>+M154*N154*1800000</f>
        <v>1606500</v>
      </c>
      <c r="P154" s="53">
        <v>2023</v>
      </c>
      <c r="Q154" s="67" t="s">
        <v>271</v>
      </c>
      <c r="R154" s="24" t="s">
        <v>92</v>
      </c>
    </row>
    <row r="155" spans="1:18" s="83" customFormat="1" ht="25.5" x14ac:dyDescent="0.25">
      <c r="A155" s="128"/>
      <c r="B155" s="25" t="s">
        <v>281</v>
      </c>
      <c r="C155" s="56">
        <v>34108</v>
      </c>
      <c r="D155" s="24" t="s">
        <v>24</v>
      </c>
      <c r="E155" s="27">
        <v>2.1</v>
      </c>
      <c r="F155" s="27"/>
      <c r="G155" s="24"/>
      <c r="H155" s="28"/>
      <c r="I155" s="29">
        <v>0.5</v>
      </c>
      <c r="J155" s="130">
        <f>I155*(E155+F155+H155)</f>
        <v>1.05</v>
      </c>
      <c r="K155" s="29">
        <v>1</v>
      </c>
      <c r="L155" s="28">
        <f>K155*(E155+F155+H155)</f>
        <v>2.1</v>
      </c>
      <c r="M155" s="24">
        <v>5</v>
      </c>
      <c r="N155" s="28">
        <f>+L155-J155</f>
        <v>1.05</v>
      </c>
      <c r="O155" s="64">
        <f>+M155*N155*1800000</f>
        <v>9450000</v>
      </c>
      <c r="P155" s="53">
        <v>2023</v>
      </c>
      <c r="Q155" s="67" t="s">
        <v>271</v>
      </c>
      <c r="R155" s="24" t="s">
        <v>209</v>
      </c>
    </row>
    <row r="156" spans="1:18" s="143" customFormat="1" ht="27" x14ac:dyDescent="0.25">
      <c r="A156" s="142"/>
      <c r="B156" s="43" t="s">
        <v>283</v>
      </c>
      <c r="C156" s="57"/>
      <c r="D156" s="47"/>
      <c r="E156" s="46"/>
      <c r="F156" s="46"/>
      <c r="G156" s="47"/>
      <c r="H156" s="45"/>
      <c r="I156" s="49"/>
      <c r="J156" s="50"/>
      <c r="K156" s="49"/>
      <c r="L156" s="45"/>
      <c r="M156" s="47">
        <f>SUM(M154:M155)</f>
        <v>6</v>
      </c>
      <c r="N156" s="45"/>
      <c r="O156" s="65">
        <f>SUM(O154:O155)</f>
        <v>11056500</v>
      </c>
      <c r="P156" s="54"/>
      <c r="Q156" s="140"/>
      <c r="R156" s="47"/>
    </row>
    <row r="157" spans="1:18" s="83" customFormat="1" x14ac:dyDescent="0.25">
      <c r="A157" s="128">
        <v>65</v>
      </c>
      <c r="B157" s="25" t="s">
        <v>284</v>
      </c>
      <c r="C157" s="26">
        <v>28861</v>
      </c>
      <c r="D157" s="53" t="s">
        <v>24</v>
      </c>
      <c r="E157" s="27">
        <v>3.34</v>
      </c>
      <c r="F157" s="27"/>
      <c r="G157" s="24"/>
      <c r="H157" s="28"/>
      <c r="I157" s="29">
        <v>0.5</v>
      </c>
      <c r="J157" s="130">
        <f>I157*(E157+F157+H157)</f>
        <v>1.67</v>
      </c>
      <c r="K157" s="29">
        <v>1</v>
      </c>
      <c r="L157" s="28">
        <f>K157*(E157+F157+H157)</f>
        <v>3.34</v>
      </c>
      <c r="M157" s="24">
        <v>3</v>
      </c>
      <c r="N157" s="28">
        <f>+L157-J157</f>
        <v>1.67</v>
      </c>
      <c r="O157" s="64">
        <f>+M157*N157*1800000</f>
        <v>9018000</v>
      </c>
      <c r="P157" s="53">
        <v>2023</v>
      </c>
      <c r="Q157" s="67" t="s">
        <v>271</v>
      </c>
      <c r="R157" s="24" t="s">
        <v>34</v>
      </c>
    </row>
    <row r="158" spans="1:18" s="133" customFormat="1" x14ac:dyDescent="0.25">
      <c r="A158" s="131"/>
      <c r="B158" s="30" t="s">
        <v>284</v>
      </c>
      <c r="C158" s="31">
        <v>28861</v>
      </c>
      <c r="D158" s="52" t="s">
        <v>24</v>
      </c>
      <c r="E158" s="33">
        <v>3.65</v>
      </c>
      <c r="F158" s="33"/>
      <c r="G158" s="32"/>
      <c r="H158" s="34"/>
      <c r="I158" s="35">
        <v>0.5</v>
      </c>
      <c r="J158" s="42">
        <f>I158*(E158+F158+H158)</f>
        <v>1.825</v>
      </c>
      <c r="K158" s="35">
        <v>1</v>
      </c>
      <c r="L158" s="34">
        <f>K158*(E158+F158+H158)</f>
        <v>3.65</v>
      </c>
      <c r="M158" s="32">
        <v>3</v>
      </c>
      <c r="N158" s="34">
        <f>+L158-J158</f>
        <v>1.825</v>
      </c>
      <c r="O158" s="63">
        <f>+M158*N158*1800000</f>
        <v>9855000</v>
      </c>
      <c r="P158" s="53">
        <v>2023</v>
      </c>
      <c r="Q158" s="132" t="s">
        <v>271</v>
      </c>
      <c r="R158" s="32" t="s">
        <v>285</v>
      </c>
    </row>
    <row r="159" spans="1:18" s="138" customFormat="1" ht="27" x14ac:dyDescent="0.25">
      <c r="A159" s="134"/>
      <c r="B159" s="43" t="s">
        <v>286</v>
      </c>
      <c r="C159" s="44"/>
      <c r="D159" s="54"/>
      <c r="E159" s="46"/>
      <c r="F159" s="46"/>
      <c r="G159" s="47"/>
      <c r="H159" s="48"/>
      <c r="I159" s="49"/>
      <c r="J159" s="50"/>
      <c r="K159" s="41"/>
      <c r="L159" s="40"/>
      <c r="M159" s="47">
        <f>SUM(M157:M158)</f>
        <v>6</v>
      </c>
      <c r="N159" s="40"/>
      <c r="O159" s="135">
        <f>SUM(O157:O158)</f>
        <v>18873000</v>
      </c>
      <c r="P159" s="136"/>
      <c r="Q159" s="140"/>
      <c r="R159" s="38"/>
    </row>
    <row r="160" spans="1:18" s="83" customFormat="1" ht="25.5" x14ac:dyDescent="0.25">
      <c r="A160" s="128">
        <v>66</v>
      </c>
      <c r="B160" s="25" t="s">
        <v>287</v>
      </c>
      <c r="C160" s="26">
        <v>31709</v>
      </c>
      <c r="D160" s="24" t="s">
        <v>24</v>
      </c>
      <c r="E160" s="27">
        <v>3.03</v>
      </c>
      <c r="F160" s="27"/>
      <c r="G160" s="24"/>
      <c r="H160" s="28"/>
      <c r="I160" s="29">
        <v>0.5</v>
      </c>
      <c r="J160" s="130">
        <f>I160*(E160+F160+H160)</f>
        <v>1.5149999999999999</v>
      </c>
      <c r="K160" s="29">
        <v>1</v>
      </c>
      <c r="L160" s="28">
        <f>K160*(E160+F160+H160)</f>
        <v>3.03</v>
      </c>
      <c r="M160" s="24">
        <v>3</v>
      </c>
      <c r="N160" s="28">
        <f>+L160-J160</f>
        <v>1.5149999999999999</v>
      </c>
      <c r="O160" s="64">
        <f>+M160*N160*1800000</f>
        <v>8181000</v>
      </c>
      <c r="P160" s="53">
        <v>2023</v>
      </c>
      <c r="Q160" s="67" t="s">
        <v>271</v>
      </c>
      <c r="R160" s="24" t="s">
        <v>34</v>
      </c>
    </row>
    <row r="161" spans="1:18" s="133" customFormat="1" ht="25.5" x14ac:dyDescent="0.25">
      <c r="A161" s="131"/>
      <c r="B161" s="30" t="s">
        <v>287</v>
      </c>
      <c r="C161" s="31">
        <v>31709</v>
      </c>
      <c r="D161" s="32" t="s">
        <v>24</v>
      </c>
      <c r="E161" s="33">
        <v>3.34</v>
      </c>
      <c r="F161" s="33"/>
      <c r="G161" s="32"/>
      <c r="H161" s="34"/>
      <c r="I161" s="35">
        <v>0.5</v>
      </c>
      <c r="J161" s="42">
        <f>I161*(E161+F161+H161)</f>
        <v>1.67</v>
      </c>
      <c r="K161" s="35">
        <v>1</v>
      </c>
      <c r="L161" s="34">
        <f>K161*(E161+F161+H161)</f>
        <v>3.34</v>
      </c>
      <c r="M161" s="32">
        <v>3</v>
      </c>
      <c r="N161" s="34">
        <f>+L161-J161</f>
        <v>1.67</v>
      </c>
      <c r="O161" s="63">
        <f>+M161*N161*1800000</f>
        <v>9018000</v>
      </c>
      <c r="P161" s="53">
        <v>2023</v>
      </c>
      <c r="Q161" s="132" t="s">
        <v>271</v>
      </c>
      <c r="R161" s="32" t="s">
        <v>285</v>
      </c>
    </row>
    <row r="162" spans="1:18" s="138" customFormat="1" ht="40.5" x14ac:dyDescent="0.25">
      <c r="A162" s="134"/>
      <c r="B162" s="43" t="s">
        <v>288</v>
      </c>
      <c r="C162" s="44"/>
      <c r="D162" s="47"/>
      <c r="E162" s="46"/>
      <c r="F162" s="46"/>
      <c r="G162" s="47"/>
      <c r="H162" s="48"/>
      <c r="I162" s="49"/>
      <c r="J162" s="50"/>
      <c r="K162" s="41"/>
      <c r="L162" s="40"/>
      <c r="M162" s="47">
        <f>SUM(M160:M161)</f>
        <v>6</v>
      </c>
      <c r="N162" s="40"/>
      <c r="O162" s="135">
        <f>SUM(O160:O161)</f>
        <v>17199000</v>
      </c>
      <c r="P162" s="136"/>
      <c r="Q162" s="140"/>
      <c r="R162" s="38"/>
    </row>
    <row r="163" spans="1:18" s="83" customFormat="1" ht="25.5" x14ac:dyDescent="0.25">
      <c r="A163" s="128">
        <v>67</v>
      </c>
      <c r="B163" s="25" t="s">
        <v>289</v>
      </c>
      <c r="C163" s="26">
        <v>35830</v>
      </c>
      <c r="D163" s="28" t="s">
        <v>24</v>
      </c>
      <c r="E163" s="27">
        <v>2.41</v>
      </c>
      <c r="F163" s="27"/>
      <c r="G163" s="24"/>
      <c r="H163" s="28"/>
      <c r="I163" s="29">
        <v>0.5</v>
      </c>
      <c r="J163" s="130">
        <f>I163*(E163+F163+H163)</f>
        <v>1.2050000000000001</v>
      </c>
      <c r="K163" s="29">
        <v>1</v>
      </c>
      <c r="L163" s="28">
        <f>K163*(E163+F163+H163)</f>
        <v>2.41</v>
      </c>
      <c r="M163" s="24">
        <v>6</v>
      </c>
      <c r="N163" s="28">
        <f>+L163-J163</f>
        <v>1.2050000000000001</v>
      </c>
      <c r="O163" s="64">
        <f>+M163*N163*1800000</f>
        <v>13014000</v>
      </c>
      <c r="P163" s="53">
        <v>2023</v>
      </c>
      <c r="Q163" s="67" t="s">
        <v>271</v>
      </c>
      <c r="R163" s="24" t="s">
        <v>27</v>
      </c>
    </row>
    <row r="164" spans="1:18" s="138" customFormat="1" ht="27" x14ac:dyDescent="0.25">
      <c r="A164" s="134"/>
      <c r="B164" s="43" t="s">
        <v>290</v>
      </c>
      <c r="C164" s="44"/>
      <c r="D164" s="45"/>
      <c r="E164" s="46"/>
      <c r="F164" s="46"/>
      <c r="G164" s="47"/>
      <c r="H164" s="48"/>
      <c r="I164" s="49"/>
      <c r="J164" s="50"/>
      <c r="K164" s="41"/>
      <c r="L164" s="40"/>
      <c r="M164" s="47">
        <f>SUM(M163:M163)</f>
        <v>6</v>
      </c>
      <c r="N164" s="40"/>
      <c r="O164" s="135">
        <f>SUM(O163:O163)</f>
        <v>13014000</v>
      </c>
      <c r="P164" s="136"/>
      <c r="Q164" s="140"/>
      <c r="R164" s="38"/>
    </row>
    <row r="165" spans="1:18" s="83" customFormat="1" ht="25.5" x14ac:dyDescent="0.25">
      <c r="A165" s="128">
        <v>68</v>
      </c>
      <c r="B165" s="25" t="s">
        <v>291</v>
      </c>
      <c r="C165" s="26">
        <v>26301</v>
      </c>
      <c r="D165" s="28" t="s">
        <v>102</v>
      </c>
      <c r="E165" s="27">
        <v>4.6500000000000004</v>
      </c>
      <c r="F165" s="27"/>
      <c r="G165" s="24"/>
      <c r="H165" s="28"/>
      <c r="I165" s="29">
        <v>0.5</v>
      </c>
      <c r="J165" s="130">
        <f>I165*(E165+F165+H165)</f>
        <v>2.3250000000000002</v>
      </c>
      <c r="K165" s="29">
        <v>1</v>
      </c>
      <c r="L165" s="28">
        <f>K165*(E165+F165+H165)</f>
        <v>4.6500000000000004</v>
      </c>
      <c r="M165" s="24">
        <v>6</v>
      </c>
      <c r="N165" s="28">
        <f>+L165-J165</f>
        <v>2.3250000000000002</v>
      </c>
      <c r="O165" s="64">
        <f>+M165*N165*1800000</f>
        <v>25110000.000000004</v>
      </c>
      <c r="P165" s="53">
        <v>2023</v>
      </c>
      <c r="Q165" s="67" t="s">
        <v>271</v>
      </c>
      <c r="R165" s="24" t="s">
        <v>27</v>
      </c>
    </row>
    <row r="166" spans="1:18" s="138" customFormat="1" ht="27" x14ac:dyDescent="0.25">
      <c r="A166" s="134"/>
      <c r="B166" s="43" t="s">
        <v>292</v>
      </c>
      <c r="C166" s="44"/>
      <c r="D166" s="45"/>
      <c r="E166" s="46"/>
      <c r="F166" s="46"/>
      <c r="G166" s="47"/>
      <c r="H166" s="48"/>
      <c r="I166" s="49"/>
      <c r="J166" s="50"/>
      <c r="K166" s="41"/>
      <c r="L166" s="40"/>
      <c r="M166" s="47">
        <f>SUM(M165:M165)</f>
        <v>6</v>
      </c>
      <c r="N166" s="40"/>
      <c r="O166" s="135">
        <f>SUM(O165:O165)</f>
        <v>25110000.000000004</v>
      </c>
      <c r="P166" s="136"/>
      <c r="Q166" s="140"/>
      <c r="R166" s="38"/>
    </row>
    <row r="167" spans="1:18" s="83" customFormat="1" ht="25.5" x14ac:dyDescent="0.25">
      <c r="A167" s="128">
        <v>69</v>
      </c>
      <c r="B167" s="25" t="s">
        <v>293</v>
      </c>
      <c r="C167" s="26">
        <v>29720</v>
      </c>
      <c r="D167" s="53" t="s">
        <v>64</v>
      </c>
      <c r="E167" s="27">
        <v>3.66</v>
      </c>
      <c r="F167" s="27"/>
      <c r="G167" s="24"/>
      <c r="H167" s="28"/>
      <c r="I167" s="29">
        <v>0.5</v>
      </c>
      <c r="J167" s="130">
        <f>I167*(E167+F167+H167)</f>
        <v>1.83</v>
      </c>
      <c r="K167" s="29">
        <v>1</v>
      </c>
      <c r="L167" s="28">
        <f>K167*(E167+F167+H167)</f>
        <v>3.66</v>
      </c>
      <c r="M167" s="24">
        <v>6</v>
      </c>
      <c r="N167" s="28">
        <f>+L167-J167</f>
        <v>1.83</v>
      </c>
      <c r="O167" s="64">
        <f>+M167*N167*1800000</f>
        <v>19764000</v>
      </c>
      <c r="P167" s="53">
        <v>2023</v>
      </c>
      <c r="Q167" s="67" t="s">
        <v>271</v>
      </c>
      <c r="R167" s="24" t="s">
        <v>27</v>
      </c>
    </row>
    <row r="168" spans="1:18" s="138" customFormat="1" ht="40.5" x14ac:dyDescent="0.25">
      <c r="A168" s="134"/>
      <c r="B168" s="43" t="s">
        <v>294</v>
      </c>
      <c r="C168" s="44"/>
      <c r="D168" s="54"/>
      <c r="E168" s="46"/>
      <c r="F168" s="46"/>
      <c r="G168" s="47"/>
      <c r="H168" s="48"/>
      <c r="I168" s="49"/>
      <c r="J168" s="50"/>
      <c r="K168" s="41"/>
      <c r="L168" s="40"/>
      <c r="M168" s="47">
        <f>SUM(M167:M167)</f>
        <v>6</v>
      </c>
      <c r="N168" s="40"/>
      <c r="O168" s="135">
        <f>SUM(O167:O167)</f>
        <v>19764000</v>
      </c>
      <c r="P168" s="136"/>
      <c r="Q168" s="140"/>
      <c r="R168" s="38"/>
    </row>
    <row r="169" spans="1:18" s="133" customFormat="1" x14ac:dyDescent="0.25">
      <c r="A169" s="131">
        <v>70</v>
      </c>
      <c r="B169" s="17" t="s">
        <v>295</v>
      </c>
      <c r="C169" s="18">
        <v>34443</v>
      </c>
      <c r="D169" s="21" t="s">
        <v>102</v>
      </c>
      <c r="E169" s="20">
        <v>2.34</v>
      </c>
      <c r="F169" s="20"/>
      <c r="G169" s="19"/>
      <c r="H169" s="21"/>
      <c r="I169" s="22">
        <v>0.5</v>
      </c>
      <c r="J169" s="23">
        <f>I169*(E169+F169+H169)</f>
        <v>1.17</v>
      </c>
      <c r="K169" s="22">
        <v>1</v>
      </c>
      <c r="L169" s="21">
        <f>K169*(E169+F169+H169)</f>
        <v>2.34</v>
      </c>
      <c r="M169" s="19">
        <v>2</v>
      </c>
      <c r="N169" s="21">
        <f>+L169-J169</f>
        <v>1.17</v>
      </c>
      <c r="O169" s="66">
        <f>+M169*N169*1800000</f>
        <v>4212000</v>
      </c>
      <c r="P169" s="51">
        <v>2023</v>
      </c>
      <c r="Q169" s="129" t="s">
        <v>271</v>
      </c>
      <c r="R169" s="19" t="s">
        <v>60</v>
      </c>
    </row>
    <row r="170" spans="1:18" s="133" customFormat="1" x14ac:dyDescent="0.25">
      <c r="A170" s="131"/>
      <c r="B170" s="30" t="s">
        <v>295</v>
      </c>
      <c r="C170" s="31">
        <v>34443</v>
      </c>
      <c r="D170" s="34" t="s">
        <v>102</v>
      </c>
      <c r="E170" s="33">
        <v>2.67</v>
      </c>
      <c r="F170" s="33"/>
      <c r="G170" s="32"/>
      <c r="H170" s="34"/>
      <c r="I170" s="35">
        <v>0.5</v>
      </c>
      <c r="J170" s="42">
        <f>I170*(E170+F170+H170)</f>
        <v>1.335</v>
      </c>
      <c r="K170" s="35">
        <v>1</v>
      </c>
      <c r="L170" s="34">
        <f>K170*(E170+F170+H170)</f>
        <v>2.67</v>
      </c>
      <c r="M170" s="32">
        <v>4</v>
      </c>
      <c r="N170" s="34">
        <f>+L170-J170</f>
        <v>1.335</v>
      </c>
      <c r="O170" s="63">
        <f>+M170*N170*1800000</f>
        <v>9612000</v>
      </c>
      <c r="P170" s="52">
        <v>2023</v>
      </c>
      <c r="Q170" s="132" t="s">
        <v>271</v>
      </c>
      <c r="R170" s="32" t="s">
        <v>61</v>
      </c>
    </row>
    <row r="171" spans="1:18" s="138" customFormat="1" ht="27" x14ac:dyDescent="0.25">
      <c r="A171" s="134"/>
      <c r="B171" s="43" t="s">
        <v>297</v>
      </c>
      <c r="C171" s="44"/>
      <c r="D171" s="45"/>
      <c r="E171" s="46"/>
      <c r="F171" s="46"/>
      <c r="G171" s="47"/>
      <c r="H171" s="48"/>
      <c r="I171" s="49"/>
      <c r="J171" s="50"/>
      <c r="K171" s="41"/>
      <c r="L171" s="40"/>
      <c r="M171" s="47">
        <f>SUM(M169:M170)</f>
        <v>6</v>
      </c>
      <c r="N171" s="40"/>
      <c r="O171" s="135">
        <f>SUM(O169:O170)</f>
        <v>13824000</v>
      </c>
      <c r="P171" s="136"/>
      <c r="Q171" s="140"/>
      <c r="R171" s="38"/>
    </row>
    <row r="172" spans="1:18" s="133" customFormat="1" ht="25.5" x14ac:dyDescent="0.25">
      <c r="A172" s="131">
        <v>71</v>
      </c>
      <c r="B172" s="30" t="s">
        <v>298</v>
      </c>
      <c r="C172" s="31">
        <v>27167</v>
      </c>
      <c r="D172" s="34" t="s">
        <v>90</v>
      </c>
      <c r="E172" s="33">
        <v>5.08</v>
      </c>
      <c r="F172" s="33">
        <v>0.5</v>
      </c>
      <c r="G172" s="32"/>
      <c r="H172" s="34"/>
      <c r="I172" s="35">
        <v>0.7</v>
      </c>
      <c r="J172" s="42">
        <f>I172*(E172+F172+H172)</f>
        <v>3.9059999999999997</v>
      </c>
      <c r="K172" s="35">
        <v>1</v>
      </c>
      <c r="L172" s="34">
        <f>K172*(E172+F172+H172)</f>
        <v>5.58</v>
      </c>
      <c r="M172" s="32">
        <v>6</v>
      </c>
      <c r="N172" s="34">
        <f>+L172-J172</f>
        <v>1.6740000000000004</v>
      </c>
      <c r="O172" s="63">
        <f>+M172*N172*1800000</f>
        <v>18079200.000000004</v>
      </c>
      <c r="P172" s="52">
        <v>2023</v>
      </c>
      <c r="Q172" s="132" t="s">
        <v>767</v>
      </c>
      <c r="R172" s="32" t="s">
        <v>253</v>
      </c>
    </row>
    <row r="173" spans="1:18" s="138" customFormat="1" ht="27" x14ac:dyDescent="0.25">
      <c r="A173" s="134"/>
      <c r="B173" s="43" t="s">
        <v>299</v>
      </c>
      <c r="C173" s="44"/>
      <c r="D173" s="45"/>
      <c r="E173" s="46"/>
      <c r="F173" s="46"/>
      <c r="G173" s="47"/>
      <c r="H173" s="48"/>
      <c r="I173" s="49"/>
      <c r="J173" s="50"/>
      <c r="K173" s="41"/>
      <c r="L173" s="40"/>
      <c r="M173" s="47">
        <f>SUM(M172:M172)</f>
        <v>6</v>
      </c>
      <c r="N173" s="40"/>
      <c r="O173" s="135">
        <f>SUM(O172:O172)</f>
        <v>18079200.000000004</v>
      </c>
      <c r="P173" s="136"/>
      <c r="Q173" s="140"/>
      <c r="R173" s="38"/>
    </row>
    <row r="174" spans="1:18" s="83" customFormat="1" ht="25.5" x14ac:dyDescent="0.25">
      <c r="A174" s="128">
        <v>72</v>
      </c>
      <c r="B174" s="25" t="s">
        <v>300</v>
      </c>
      <c r="C174" s="61">
        <v>30804</v>
      </c>
      <c r="D174" s="28" t="s">
        <v>102</v>
      </c>
      <c r="E174" s="27">
        <v>3</v>
      </c>
      <c r="F174" s="27"/>
      <c r="G174" s="24"/>
      <c r="H174" s="28"/>
      <c r="I174" s="29">
        <v>0.6</v>
      </c>
      <c r="J174" s="130">
        <f>I174*(E174+F174+H174)</f>
        <v>1.7999999999999998</v>
      </c>
      <c r="K174" s="29">
        <v>1</v>
      </c>
      <c r="L174" s="28">
        <f>K174*(E174+F174+H174)</f>
        <v>3</v>
      </c>
      <c r="M174" s="24">
        <v>5</v>
      </c>
      <c r="N174" s="28">
        <f>+L174-J174</f>
        <v>1.2000000000000002</v>
      </c>
      <c r="O174" s="64">
        <f>+M174*N174*1800000</f>
        <v>10800000.000000002</v>
      </c>
      <c r="P174" s="53">
        <v>2023</v>
      </c>
      <c r="Q174" s="67" t="s">
        <v>767</v>
      </c>
      <c r="R174" s="24" t="s">
        <v>73</v>
      </c>
    </row>
    <row r="175" spans="1:18" s="83" customFormat="1" ht="25.5" x14ac:dyDescent="0.25">
      <c r="A175" s="128"/>
      <c r="B175" s="25" t="s">
        <v>300</v>
      </c>
      <c r="C175" s="61">
        <v>30804</v>
      </c>
      <c r="D175" s="28" t="s">
        <v>102</v>
      </c>
      <c r="E175" s="27">
        <v>3.33</v>
      </c>
      <c r="F175" s="27"/>
      <c r="G175" s="24"/>
      <c r="H175" s="28"/>
      <c r="I175" s="29">
        <v>0.6</v>
      </c>
      <c r="J175" s="130">
        <f>I175*(E175+F175+H175)</f>
        <v>1.998</v>
      </c>
      <c r="K175" s="29">
        <v>1</v>
      </c>
      <c r="L175" s="28">
        <f>K175*(E175+F175+H175)</f>
        <v>3.33</v>
      </c>
      <c r="M175" s="24">
        <v>1</v>
      </c>
      <c r="N175" s="28">
        <f>+L175-J175</f>
        <v>1.3320000000000001</v>
      </c>
      <c r="O175" s="64">
        <f>+M175*N175*1800000</f>
        <v>2397600</v>
      </c>
      <c r="P175" s="53">
        <v>2023</v>
      </c>
      <c r="Q175" s="67" t="s">
        <v>767</v>
      </c>
      <c r="R175" s="24" t="s">
        <v>74</v>
      </c>
    </row>
    <row r="176" spans="1:18" s="138" customFormat="1" ht="27" x14ac:dyDescent="0.25">
      <c r="A176" s="134"/>
      <c r="B176" s="43" t="s">
        <v>303</v>
      </c>
      <c r="C176" s="62"/>
      <c r="D176" s="45"/>
      <c r="E176" s="46"/>
      <c r="F176" s="46"/>
      <c r="G176" s="47"/>
      <c r="H176" s="48"/>
      <c r="I176" s="49"/>
      <c r="J176" s="50"/>
      <c r="K176" s="41"/>
      <c r="L176" s="40"/>
      <c r="M176" s="47">
        <f>SUM(M174:M175)</f>
        <v>6</v>
      </c>
      <c r="N176" s="40"/>
      <c r="O176" s="135">
        <f>SUM(O174:O175)</f>
        <v>13197600.000000002</v>
      </c>
      <c r="P176" s="136"/>
      <c r="Q176" s="140"/>
      <c r="R176" s="38"/>
    </row>
    <row r="177" spans="1:18" s="83" customFormat="1" ht="25.5" x14ac:dyDescent="0.25">
      <c r="A177" s="128">
        <v>73</v>
      </c>
      <c r="B177" s="25" t="s">
        <v>304</v>
      </c>
      <c r="C177" s="61">
        <v>34782</v>
      </c>
      <c r="D177" s="28" t="s">
        <v>102</v>
      </c>
      <c r="E177" s="27">
        <v>2.67</v>
      </c>
      <c r="F177" s="27"/>
      <c r="G177" s="24"/>
      <c r="H177" s="28"/>
      <c r="I177" s="29">
        <v>0.6</v>
      </c>
      <c r="J177" s="130">
        <f>I177*(E177+F177+H177)</f>
        <v>1.6019999999999999</v>
      </c>
      <c r="K177" s="29">
        <v>1</v>
      </c>
      <c r="L177" s="28">
        <f>K177*(E177+F177+H177)</f>
        <v>2.67</v>
      </c>
      <c r="M177" s="24">
        <v>6</v>
      </c>
      <c r="N177" s="28">
        <f>+L177-J177</f>
        <v>1.0680000000000001</v>
      </c>
      <c r="O177" s="64">
        <f>+M177*N177*1800000</f>
        <v>11534400</v>
      </c>
      <c r="P177" s="53">
        <v>2023</v>
      </c>
      <c r="Q177" s="67" t="s">
        <v>767</v>
      </c>
      <c r="R177" s="24" t="s">
        <v>27</v>
      </c>
    </row>
    <row r="178" spans="1:18" s="143" customFormat="1" ht="27" x14ac:dyDescent="0.25">
      <c r="A178" s="142"/>
      <c r="B178" s="43" t="s">
        <v>305</v>
      </c>
      <c r="C178" s="62"/>
      <c r="D178" s="45"/>
      <c r="E178" s="46"/>
      <c r="F178" s="46"/>
      <c r="G178" s="47"/>
      <c r="H178" s="45"/>
      <c r="I178" s="49"/>
      <c r="J178" s="50"/>
      <c r="K178" s="49"/>
      <c r="L178" s="45"/>
      <c r="M178" s="47">
        <f>SUM(M177:M177)</f>
        <v>6</v>
      </c>
      <c r="N178" s="45"/>
      <c r="O178" s="65">
        <f>SUM(O177:O177)</f>
        <v>11534400</v>
      </c>
      <c r="P178" s="54"/>
      <c r="Q178" s="140"/>
      <c r="R178" s="47"/>
    </row>
    <row r="179" spans="1:18" s="83" customFormat="1" ht="25.5" x14ac:dyDescent="0.25">
      <c r="A179" s="128">
        <v>74</v>
      </c>
      <c r="B179" s="25" t="s">
        <v>306</v>
      </c>
      <c r="C179" s="56">
        <v>34238</v>
      </c>
      <c r="D179" s="24" t="s">
        <v>64</v>
      </c>
      <c r="E179" s="27">
        <v>2.67</v>
      </c>
      <c r="F179" s="27"/>
      <c r="G179" s="24"/>
      <c r="H179" s="28"/>
      <c r="I179" s="29">
        <v>0.6</v>
      </c>
      <c r="J179" s="130">
        <f>I179*(E179+F179+H179)</f>
        <v>1.6019999999999999</v>
      </c>
      <c r="K179" s="29">
        <v>1</v>
      </c>
      <c r="L179" s="28">
        <f>K179*(E179+F179+H179)</f>
        <v>2.67</v>
      </c>
      <c r="M179" s="24">
        <v>6</v>
      </c>
      <c r="N179" s="28">
        <f>+L179-J179</f>
        <v>1.0680000000000001</v>
      </c>
      <c r="O179" s="64">
        <f>+M179*N179*1800000</f>
        <v>11534400</v>
      </c>
      <c r="P179" s="53">
        <v>2023</v>
      </c>
      <c r="Q179" s="67" t="s">
        <v>767</v>
      </c>
      <c r="R179" s="24" t="s">
        <v>27</v>
      </c>
    </row>
    <row r="180" spans="1:18" s="138" customFormat="1" ht="27" x14ac:dyDescent="0.25">
      <c r="A180" s="134"/>
      <c r="B180" s="43" t="s">
        <v>310</v>
      </c>
      <c r="C180" s="57"/>
      <c r="D180" s="47"/>
      <c r="E180" s="46"/>
      <c r="F180" s="46"/>
      <c r="G180" s="47"/>
      <c r="H180" s="48"/>
      <c r="I180" s="49"/>
      <c r="J180" s="50"/>
      <c r="K180" s="41"/>
      <c r="L180" s="40"/>
      <c r="M180" s="47">
        <f>SUM(M179:M179)</f>
        <v>6</v>
      </c>
      <c r="N180" s="40"/>
      <c r="O180" s="135">
        <f>SUM(O179:O179)</f>
        <v>11534400</v>
      </c>
      <c r="P180" s="136"/>
      <c r="Q180" s="140"/>
      <c r="R180" s="38"/>
    </row>
    <row r="181" spans="1:18" s="83" customFormat="1" ht="25.5" x14ac:dyDescent="0.25">
      <c r="A181" s="128">
        <v>75</v>
      </c>
      <c r="B181" s="25" t="s">
        <v>311</v>
      </c>
      <c r="C181" s="61">
        <v>32417</v>
      </c>
      <c r="D181" s="24" t="s">
        <v>24</v>
      </c>
      <c r="E181" s="27">
        <v>3.34</v>
      </c>
      <c r="F181" s="27"/>
      <c r="G181" s="24"/>
      <c r="H181" s="28"/>
      <c r="I181" s="29">
        <v>0.7</v>
      </c>
      <c r="J181" s="130">
        <f>I181*(E181+F181+H181)</f>
        <v>2.3379999999999996</v>
      </c>
      <c r="K181" s="29">
        <v>1</v>
      </c>
      <c r="L181" s="28">
        <f>K181*(E181+F181+H181)</f>
        <v>3.34</v>
      </c>
      <c r="M181" s="24">
        <v>6</v>
      </c>
      <c r="N181" s="28">
        <f>+L181-J181</f>
        <v>1.0020000000000002</v>
      </c>
      <c r="O181" s="64">
        <f>+M181*N181*1800000</f>
        <v>10821600.000000002</v>
      </c>
      <c r="P181" s="53">
        <v>2023</v>
      </c>
      <c r="Q181" s="67" t="s">
        <v>767</v>
      </c>
      <c r="R181" s="24" t="s">
        <v>27</v>
      </c>
    </row>
    <row r="182" spans="1:18" s="138" customFormat="1" ht="27" x14ac:dyDescent="0.25">
      <c r="A182" s="134"/>
      <c r="B182" s="43" t="s">
        <v>315</v>
      </c>
      <c r="C182" s="62"/>
      <c r="D182" s="47"/>
      <c r="E182" s="46"/>
      <c r="F182" s="46"/>
      <c r="G182" s="47"/>
      <c r="H182" s="48"/>
      <c r="I182" s="49"/>
      <c r="J182" s="50"/>
      <c r="K182" s="41"/>
      <c r="L182" s="40"/>
      <c r="M182" s="47">
        <f>SUM(M181:M181)</f>
        <v>6</v>
      </c>
      <c r="N182" s="40"/>
      <c r="O182" s="135">
        <f>SUM(O181:O181)</f>
        <v>10821600.000000002</v>
      </c>
      <c r="P182" s="136"/>
      <c r="Q182" s="140"/>
      <c r="R182" s="38"/>
    </row>
    <row r="183" spans="1:18" s="83" customFormat="1" ht="25.5" x14ac:dyDescent="0.25">
      <c r="A183" s="128">
        <v>76</v>
      </c>
      <c r="B183" s="25" t="s">
        <v>316</v>
      </c>
      <c r="C183" s="26">
        <v>29989</v>
      </c>
      <c r="D183" s="53" t="s">
        <v>64</v>
      </c>
      <c r="E183" s="27">
        <v>3.66</v>
      </c>
      <c r="F183" s="27"/>
      <c r="G183" s="24"/>
      <c r="H183" s="28"/>
      <c r="I183" s="29">
        <v>0.6</v>
      </c>
      <c r="J183" s="130">
        <f>I183*(E183+F183+H183)</f>
        <v>2.1960000000000002</v>
      </c>
      <c r="K183" s="29">
        <v>1</v>
      </c>
      <c r="L183" s="28">
        <f>K183*(E183+F183+H183)</f>
        <v>3.66</v>
      </c>
      <c r="M183" s="24">
        <v>6</v>
      </c>
      <c r="N183" s="28">
        <f>+L183-J183</f>
        <v>1.464</v>
      </c>
      <c r="O183" s="64">
        <f>+M183*N183*1800000</f>
        <v>15811199.999999998</v>
      </c>
      <c r="P183" s="53">
        <v>2023</v>
      </c>
      <c r="Q183" s="67" t="s">
        <v>767</v>
      </c>
      <c r="R183" s="24" t="s">
        <v>27</v>
      </c>
    </row>
    <row r="184" spans="1:18" s="138" customFormat="1" ht="27" x14ac:dyDescent="0.25">
      <c r="A184" s="134"/>
      <c r="B184" s="43" t="s">
        <v>318</v>
      </c>
      <c r="C184" s="44"/>
      <c r="D184" s="54"/>
      <c r="E184" s="46"/>
      <c r="F184" s="46"/>
      <c r="G184" s="47"/>
      <c r="H184" s="48"/>
      <c r="I184" s="49"/>
      <c r="J184" s="50"/>
      <c r="K184" s="41"/>
      <c r="L184" s="40"/>
      <c r="M184" s="47">
        <f>SUM(M183:M183)</f>
        <v>6</v>
      </c>
      <c r="N184" s="40"/>
      <c r="O184" s="135">
        <f>SUM(O183:O183)</f>
        <v>15811199.999999998</v>
      </c>
      <c r="P184" s="136"/>
      <c r="Q184" s="140"/>
      <c r="R184" s="38"/>
    </row>
    <row r="185" spans="1:18" s="83" customFormat="1" ht="25.5" x14ac:dyDescent="0.25">
      <c r="A185" s="128">
        <v>77</v>
      </c>
      <c r="B185" s="25" t="s">
        <v>319</v>
      </c>
      <c r="C185" s="26">
        <v>32600</v>
      </c>
      <c r="D185" s="24" t="s">
        <v>24</v>
      </c>
      <c r="E185" s="27">
        <v>2.72</v>
      </c>
      <c r="F185" s="27"/>
      <c r="G185" s="24"/>
      <c r="H185" s="28"/>
      <c r="I185" s="29">
        <v>0.6</v>
      </c>
      <c r="J185" s="130">
        <f>I185*(E185+F185+H185)</f>
        <v>1.6320000000000001</v>
      </c>
      <c r="K185" s="29">
        <v>1</v>
      </c>
      <c r="L185" s="28">
        <f>K185*(E185+F185+H185)</f>
        <v>2.72</v>
      </c>
      <c r="M185" s="24">
        <v>6</v>
      </c>
      <c r="N185" s="28">
        <f>+L185-J185</f>
        <v>1.0880000000000001</v>
      </c>
      <c r="O185" s="64">
        <f>+M185*N185*1800000</f>
        <v>11750400</v>
      </c>
      <c r="P185" s="53">
        <v>2023</v>
      </c>
      <c r="Q185" s="67" t="s">
        <v>767</v>
      </c>
      <c r="R185" s="24" t="s">
        <v>27</v>
      </c>
    </row>
    <row r="186" spans="1:18" s="138" customFormat="1" ht="27" x14ac:dyDescent="0.25">
      <c r="A186" s="134"/>
      <c r="B186" s="43" t="s">
        <v>320</v>
      </c>
      <c r="C186" s="44"/>
      <c r="D186" s="47"/>
      <c r="E186" s="46"/>
      <c r="F186" s="46"/>
      <c r="G186" s="47"/>
      <c r="H186" s="48"/>
      <c r="I186" s="49"/>
      <c r="J186" s="50"/>
      <c r="K186" s="41"/>
      <c r="L186" s="40"/>
      <c r="M186" s="47">
        <f>SUM(M185:M185)</f>
        <v>6</v>
      </c>
      <c r="N186" s="40"/>
      <c r="O186" s="135">
        <f>SUM(O185:O185)</f>
        <v>11750400</v>
      </c>
      <c r="P186" s="136"/>
      <c r="Q186" s="140"/>
      <c r="R186" s="38"/>
    </row>
    <row r="187" spans="1:18" s="139" customFormat="1" ht="25.5" x14ac:dyDescent="0.25">
      <c r="A187" s="128">
        <v>78</v>
      </c>
      <c r="B187" s="17" t="s">
        <v>321</v>
      </c>
      <c r="C187" s="18">
        <v>30128</v>
      </c>
      <c r="D187" s="51" t="s">
        <v>24</v>
      </c>
      <c r="E187" s="20">
        <v>3.34</v>
      </c>
      <c r="F187" s="20"/>
      <c r="G187" s="19"/>
      <c r="H187" s="21"/>
      <c r="I187" s="22">
        <v>0.6</v>
      </c>
      <c r="J187" s="23">
        <f t="shared" ref="J187" si="19">I187*(E187+F187+H187)</f>
        <v>2.004</v>
      </c>
      <c r="K187" s="22">
        <v>1</v>
      </c>
      <c r="L187" s="21">
        <f t="shared" ref="L187" si="20">K187*(E187+F187+H187)</f>
        <v>3.34</v>
      </c>
      <c r="M187" s="19">
        <v>6</v>
      </c>
      <c r="N187" s="28">
        <f t="shared" ref="N187" si="21">+L187-J187</f>
        <v>1.3359999999999999</v>
      </c>
      <c r="O187" s="64">
        <f>+M187*N187*1800000</f>
        <v>14428799.999999996</v>
      </c>
      <c r="P187" s="53">
        <v>2023</v>
      </c>
      <c r="Q187" s="67" t="s">
        <v>767</v>
      </c>
      <c r="R187" s="19" t="s">
        <v>27</v>
      </c>
    </row>
    <row r="188" spans="1:18" s="138" customFormat="1" ht="27" x14ac:dyDescent="0.25">
      <c r="A188" s="134"/>
      <c r="B188" s="43" t="s">
        <v>325</v>
      </c>
      <c r="C188" s="44"/>
      <c r="D188" s="54"/>
      <c r="E188" s="46"/>
      <c r="F188" s="46"/>
      <c r="G188" s="47"/>
      <c r="H188" s="48"/>
      <c r="I188" s="49"/>
      <c r="J188" s="50"/>
      <c r="K188" s="41"/>
      <c r="L188" s="40"/>
      <c r="M188" s="47">
        <f>SUM(M187:M187)</f>
        <v>6</v>
      </c>
      <c r="N188" s="40"/>
      <c r="O188" s="135">
        <f>SUM(O187:O187)</f>
        <v>14428799.999999996</v>
      </c>
      <c r="P188" s="136"/>
      <c r="Q188" s="140"/>
      <c r="R188" s="38"/>
    </row>
    <row r="189" spans="1:18" s="83" customFormat="1" ht="25.5" x14ac:dyDescent="0.25">
      <c r="A189" s="128">
        <v>79</v>
      </c>
      <c r="B189" s="25" t="s">
        <v>330</v>
      </c>
      <c r="C189" s="26">
        <v>31262</v>
      </c>
      <c r="D189" s="28" t="s">
        <v>102</v>
      </c>
      <c r="E189" s="27">
        <v>3.33</v>
      </c>
      <c r="F189" s="27">
        <v>0.4</v>
      </c>
      <c r="G189" s="24"/>
      <c r="H189" s="28"/>
      <c r="I189" s="29">
        <v>0.4</v>
      </c>
      <c r="J189" s="130">
        <f>I189*(E189+F189+H189)</f>
        <v>1.492</v>
      </c>
      <c r="K189" s="29">
        <v>1</v>
      </c>
      <c r="L189" s="28">
        <f>K189*(E189+F189+H189)</f>
        <v>3.73</v>
      </c>
      <c r="M189" s="24">
        <v>6</v>
      </c>
      <c r="N189" s="28">
        <f>+L189-J189</f>
        <v>2.238</v>
      </c>
      <c r="O189" s="64">
        <f>+M189*N189*1800000</f>
        <v>24170400</v>
      </c>
      <c r="P189" s="53">
        <v>2023</v>
      </c>
      <c r="Q189" s="129" t="s">
        <v>774</v>
      </c>
      <c r="R189" s="24" t="s">
        <v>27</v>
      </c>
    </row>
    <row r="190" spans="1:18" s="138" customFormat="1" ht="27" x14ac:dyDescent="0.25">
      <c r="A190" s="134"/>
      <c r="B190" s="43" t="s">
        <v>331</v>
      </c>
      <c r="C190" s="44"/>
      <c r="D190" s="45"/>
      <c r="E190" s="46"/>
      <c r="F190" s="46"/>
      <c r="G190" s="47"/>
      <c r="H190" s="48"/>
      <c r="I190" s="49"/>
      <c r="J190" s="50"/>
      <c r="K190" s="41"/>
      <c r="L190" s="40"/>
      <c r="M190" s="47">
        <f>SUM(M189:M189)</f>
        <v>6</v>
      </c>
      <c r="N190" s="40"/>
      <c r="O190" s="135">
        <f>SUM(O189:O189)</f>
        <v>24170400</v>
      </c>
      <c r="P190" s="136"/>
      <c r="Q190" s="140"/>
      <c r="R190" s="38"/>
    </row>
    <row r="191" spans="1:18" s="83" customFormat="1" ht="25.5" x14ac:dyDescent="0.25">
      <c r="A191" s="128">
        <v>80</v>
      </c>
      <c r="B191" s="25" t="s">
        <v>332</v>
      </c>
      <c r="C191" s="61">
        <v>31305</v>
      </c>
      <c r="D191" s="53" t="s">
        <v>102</v>
      </c>
      <c r="E191" s="27">
        <v>3.33</v>
      </c>
      <c r="F191" s="27"/>
      <c r="G191" s="24"/>
      <c r="H191" s="28"/>
      <c r="I191" s="29">
        <v>0.4</v>
      </c>
      <c r="J191" s="130">
        <f>I191*(E191+F191+H191)</f>
        <v>1.3320000000000001</v>
      </c>
      <c r="K191" s="29">
        <v>1</v>
      </c>
      <c r="L191" s="28">
        <f>K191*(E191+F191+H191)</f>
        <v>3.33</v>
      </c>
      <c r="M191" s="24">
        <v>6</v>
      </c>
      <c r="N191" s="28">
        <f>+L191-J191</f>
        <v>1.998</v>
      </c>
      <c r="O191" s="64">
        <f>+M191*N191*1800000</f>
        <v>21578400</v>
      </c>
      <c r="P191" s="53">
        <v>2023</v>
      </c>
      <c r="Q191" s="129" t="s">
        <v>774</v>
      </c>
      <c r="R191" s="67" t="s">
        <v>27</v>
      </c>
    </row>
    <row r="192" spans="1:18" s="143" customFormat="1" ht="27" x14ac:dyDescent="0.25">
      <c r="A192" s="142"/>
      <c r="B192" s="43" t="s">
        <v>334</v>
      </c>
      <c r="C192" s="62"/>
      <c r="D192" s="54"/>
      <c r="E192" s="46"/>
      <c r="F192" s="46"/>
      <c r="G192" s="47"/>
      <c r="H192" s="45"/>
      <c r="I192" s="49"/>
      <c r="J192" s="50"/>
      <c r="K192" s="49"/>
      <c r="L192" s="45"/>
      <c r="M192" s="47">
        <f>SUM(M191:M191)</f>
        <v>6</v>
      </c>
      <c r="N192" s="45"/>
      <c r="O192" s="65">
        <f>SUM(O191:O191)</f>
        <v>21578400</v>
      </c>
      <c r="P192" s="54"/>
      <c r="Q192" s="140"/>
      <c r="R192" s="47"/>
    </row>
    <row r="193" spans="1:18" s="139" customFormat="1" ht="25.5" x14ac:dyDescent="0.25">
      <c r="A193" s="141">
        <v>81</v>
      </c>
      <c r="B193" s="17" t="s">
        <v>335</v>
      </c>
      <c r="C193" s="18">
        <v>30638</v>
      </c>
      <c r="D193" s="51" t="s">
        <v>102</v>
      </c>
      <c r="E193" s="20">
        <v>3.33</v>
      </c>
      <c r="F193" s="20"/>
      <c r="G193" s="19"/>
      <c r="H193" s="21"/>
      <c r="I193" s="22">
        <v>0.4</v>
      </c>
      <c r="J193" s="23">
        <f>I193*(E193+F193+H193)</f>
        <v>1.3320000000000001</v>
      </c>
      <c r="K193" s="22">
        <v>1</v>
      </c>
      <c r="L193" s="21">
        <f>K193*(E193+F193+H193)</f>
        <v>3.33</v>
      </c>
      <c r="M193" s="19">
        <v>6</v>
      </c>
      <c r="N193" s="21">
        <f>+L193-J193</f>
        <v>1.998</v>
      </c>
      <c r="O193" s="66">
        <f>+M193*N193*1800000</f>
        <v>21578400</v>
      </c>
      <c r="P193" s="51">
        <v>2023</v>
      </c>
      <c r="Q193" s="129" t="s">
        <v>774</v>
      </c>
      <c r="R193" s="24" t="s">
        <v>27</v>
      </c>
    </row>
    <row r="194" spans="1:18" s="138" customFormat="1" ht="27" x14ac:dyDescent="0.25">
      <c r="A194" s="134"/>
      <c r="B194" s="43" t="s">
        <v>337</v>
      </c>
      <c r="C194" s="44"/>
      <c r="D194" s="54"/>
      <c r="E194" s="46"/>
      <c r="F194" s="46"/>
      <c r="G194" s="47"/>
      <c r="H194" s="48"/>
      <c r="I194" s="49"/>
      <c r="J194" s="50"/>
      <c r="K194" s="41"/>
      <c r="L194" s="40"/>
      <c r="M194" s="47">
        <f>SUM(M193:M193)</f>
        <v>6</v>
      </c>
      <c r="N194" s="40"/>
      <c r="O194" s="135">
        <f>SUM(O193:O193)</f>
        <v>21578400</v>
      </c>
      <c r="P194" s="136"/>
      <c r="Q194" s="140"/>
      <c r="R194" s="38"/>
    </row>
    <row r="195" spans="1:18" s="83" customFormat="1" ht="25.5" x14ac:dyDescent="0.25">
      <c r="A195" s="128">
        <v>82</v>
      </c>
      <c r="B195" s="25" t="s">
        <v>338</v>
      </c>
      <c r="C195" s="26">
        <v>31338</v>
      </c>
      <c r="D195" s="53" t="s">
        <v>102</v>
      </c>
      <c r="E195" s="27">
        <v>3</v>
      </c>
      <c r="F195" s="27"/>
      <c r="G195" s="24"/>
      <c r="H195" s="28"/>
      <c r="I195" s="29">
        <v>0.4</v>
      </c>
      <c r="J195" s="130">
        <f>I195*(E195+F195+H195)</f>
        <v>1.2000000000000002</v>
      </c>
      <c r="K195" s="29">
        <v>1</v>
      </c>
      <c r="L195" s="28">
        <f>K195*(E195+F195+H195)</f>
        <v>3</v>
      </c>
      <c r="M195" s="24">
        <v>6</v>
      </c>
      <c r="N195" s="28">
        <f>+L195-J195</f>
        <v>1.7999999999999998</v>
      </c>
      <c r="O195" s="64">
        <f>+M195*N195*1800000</f>
        <v>19439999.999999996</v>
      </c>
      <c r="P195" s="53">
        <v>2023</v>
      </c>
      <c r="Q195" s="129" t="s">
        <v>774</v>
      </c>
      <c r="R195" s="24" t="s">
        <v>27</v>
      </c>
    </row>
    <row r="196" spans="1:18" s="138" customFormat="1" ht="27" x14ac:dyDescent="0.25">
      <c r="A196" s="134"/>
      <c r="B196" s="43" t="s">
        <v>339</v>
      </c>
      <c r="C196" s="44"/>
      <c r="D196" s="54"/>
      <c r="E196" s="46"/>
      <c r="F196" s="46"/>
      <c r="G196" s="47"/>
      <c r="H196" s="48"/>
      <c r="I196" s="49"/>
      <c r="J196" s="50"/>
      <c r="K196" s="41"/>
      <c r="L196" s="40"/>
      <c r="M196" s="47">
        <f>SUM(M195:M195)</f>
        <v>6</v>
      </c>
      <c r="N196" s="40"/>
      <c r="O196" s="135">
        <f>SUM(O195:O195)</f>
        <v>19439999.999999996</v>
      </c>
      <c r="P196" s="136"/>
      <c r="Q196" s="140"/>
      <c r="R196" s="38"/>
    </row>
    <row r="197" spans="1:18" s="83" customFormat="1" ht="25.5" x14ac:dyDescent="0.25">
      <c r="A197" s="128">
        <v>83</v>
      </c>
      <c r="B197" s="25" t="s">
        <v>340</v>
      </c>
      <c r="C197" s="26">
        <v>34613</v>
      </c>
      <c r="D197" s="53" t="s">
        <v>102</v>
      </c>
      <c r="E197" s="27">
        <v>2.34</v>
      </c>
      <c r="F197" s="27"/>
      <c r="G197" s="24"/>
      <c r="H197" s="28"/>
      <c r="I197" s="29">
        <v>0.4</v>
      </c>
      <c r="J197" s="130">
        <f>I197*(E197+F197+H197)</f>
        <v>0.93599999999999994</v>
      </c>
      <c r="K197" s="29">
        <v>1</v>
      </c>
      <c r="L197" s="28">
        <f>K197*(E197+F197+H197)</f>
        <v>2.34</v>
      </c>
      <c r="M197" s="24">
        <v>2</v>
      </c>
      <c r="N197" s="28">
        <f>+L197-J197</f>
        <v>1.4039999999999999</v>
      </c>
      <c r="O197" s="64">
        <f>+M197*N197*1800000</f>
        <v>5054400</v>
      </c>
      <c r="P197" s="53">
        <v>2023</v>
      </c>
      <c r="Q197" s="129" t="s">
        <v>774</v>
      </c>
      <c r="R197" s="24" t="s">
        <v>60</v>
      </c>
    </row>
    <row r="198" spans="1:18" s="83" customFormat="1" ht="25.5" x14ac:dyDescent="0.25">
      <c r="A198" s="128"/>
      <c r="B198" s="25" t="s">
        <v>340</v>
      </c>
      <c r="C198" s="26">
        <v>34613</v>
      </c>
      <c r="D198" s="53" t="s">
        <v>102</v>
      </c>
      <c r="E198" s="27">
        <v>2.67</v>
      </c>
      <c r="F198" s="27"/>
      <c r="G198" s="24"/>
      <c r="H198" s="28"/>
      <c r="I198" s="29">
        <v>0.4</v>
      </c>
      <c r="J198" s="130">
        <f>I198*(E198+F198+H198)</f>
        <v>1.0680000000000001</v>
      </c>
      <c r="K198" s="29">
        <v>1</v>
      </c>
      <c r="L198" s="28">
        <f>K198*(E198+F198+H198)</f>
        <v>2.67</v>
      </c>
      <c r="M198" s="24">
        <v>4</v>
      </c>
      <c r="N198" s="28">
        <f>+L198-J198</f>
        <v>1.6019999999999999</v>
      </c>
      <c r="O198" s="64">
        <f>+M198*N198*1800000</f>
        <v>11534399.999999998</v>
      </c>
      <c r="P198" s="53">
        <v>2023</v>
      </c>
      <c r="Q198" s="129" t="s">
        <v>774</v>
      </c>
      <c r="R198" s="24" t="s">
        <v>61</v>
      </c>
    </row>
    <row r="199" spans="1:18" s="138" customFormat="1" ht="27" x14ac:dyDescent="0.25">
      <c r="A199" s="134"/>
      <c r="B199" s="43" t="s">
        <v>342</v>
      </c>
      <c r="C199" s="44"/>
      <c r="D199" s="54"/>
      <c r="E199" s="46"/>
      <c r="F199" s="46"/>
      <c r="G199" s="47"/>
      <c r="H199" s="48"/>
      <c r="I199" s="49"/>
      <c r="J199" s="50"/>
      <c r="K199" s="41"/>
      <c r="L199" s="40"/>
      <c r="M199" s="47">
        <f>SUM(M197:M198)</f>
        <v>6</v>
      </c>
      <c r="N199" s="40"/>
      <c r="O199" s="135">
        <f>SUM(O197:O198)</f>
        <v>16588799.999999998</v>
      </c>
      <c r="P199" s="136"/>
      <c r="Q199" s="140"/>
      <c r="R199" s="38"/>
    </row>
    <row r="200" spans="1:18" s="83" customFormat="1" ht="25.5" x14ac:dyDescent="0.25">
      <c r="A200" s="128">
        <v>84</v>
      </c>
      <c r="B200" s="25" t="s">
        <v>343</v>
      </c>
      <c r="C200" s="61">
        <v>31352</v>
      </c>
      <c r="D200" s="28" t="s">
        <v>344</v>
      </c>
      <c r="E200" s="27">
        <v>3.03</v>
      </c>
      <c r="F200" s="27"/>
      <c r="G200" s="24"/>
      <c r="H200" s="28"/>
      <c r="I200" s="29">
        <v>0.4</v>
      </c>
      <c r="J200" s="130">
        <f>I200*(E200+F200+H200)</f>
        <v>1.212</v>
      </c>
      <c r="K200" s="29">
        <v>1</v>
      </c>
      <c r="L200" s="28">
        <f>K200*(E200+F200+H200)</f>
        <v>3.03</v>
      </c>
      <c r="M200" s="24">
        <v>6</v>
      </c>
      <c r="N200" s="28">
        <f>+L200-J200</f>
        <v>1.8179999999999998</v>
      </c>
      <c r="O200" s="64">
        <f>+M200*N200*1800000</f>
        <v>19634400</v>
      </c>
      <c r="P200" s="53">
        <v>2023</v>
      </c>
      <c r="Q200" s="129" t="s">
        <v>774</v>
      </c>
      <c r="R200" s="24" t="s">
        <v>27</v>
      </c>
    </row>
    <row r="201" spans="1:18" s="138" customFormat="1" ht="27" x14ac:dyDescent="0.25">
      <c r="A201" s="134"/>
      <c r="B201" s="43" t="s">
        <v>345</v>
      </c>
      <c r="C201" s="62"/>
      <c r="D201" s="45"/>
      <c r="E201" s="46"/>
      <c r="F201" s="46"/>
      <c r="G201" s="47"/>
      <c r="H201" s="48"/>
      <c r="I201" s="49"/>
      <c r="J201" s="50"/>
      <c r="K201" s="41"/>
      <c r="L201" s="40"/>
      <c r="M201" s="47">
        <f>SUM(M200:M200)</f>
        <v>6</v>
      </c>
      <c r="N201" s="40"/>
      <c r="O201" s="135">
        <f>SUM(O200:O200)</f>
        <v>19634400</v>
      </c>
      <c r="P201" s="136"/>
      <c r="Q201" s="140"/>
      <c r="R201" s="38"/>
    </row>
    <row r="202" spans="1:18" s="83" customFormat="1" ht="25.5" x14ac:dyDescent="0.25">
      <c r="A202" s="128">
        <v>85</v>
      </c>
      <c r="B202" s="25" t="s">
        <v>346</v>
      </c>
      <c r="C202" s="26">
        <v>32175</v>
      </c>
      <c r="D202" s="53" t="s">
        <v>24</v>
      </c>
      <c r="E202" s="27">
        <v>2.72</v>
      </c>
      <c r="F202" s="27"/>
      <c r="G202" s="24"/>
      <c r="H202" s="28"/>
      <c r="I202" s="29">
        <v>0.4</v>
      </c>
      <c r="J202" s="130">
        <f>I202*(E202+F202+H202)</f>
        <v>1.0880000000000001</v>
      </c>
      <c r="K202" s="29">
        <v>1</v>
      </c>
      <c r="L202" s="28">
        <f>K202*(E202+F202+H202)</f>
        <v>2.72</v>
      </c>
      <c r="M202" s="24">
        <v>6</v>
      </c>
      <c r="N202" s="28">
        <f>+L202-J202</f>
        <v>1.6320000000000001</v>
      </c>
      <c r="O202" s="64">
        <f>+M202*N202*1800000</f>
        <v>17625600.000000004</v>
      </c>
      <c r="P202" s="53">
        <v>2023</v>
      </c>
      <c r="Q202" s="129" t="s">
        <v>774</v>
      </c>
      <c r="R202" s="24" t="s">
        <v>27</v>
      </c>
    </row>
    <row r="203" spans="1:18" s="138" customFormat="1" ht="27" x14ac:dyDescent="0.25">
      <c r="A203" s="134"/>
      <c r="B203" s="43" t="s">
        <v>347</v>
      </c>
      <c r="C203" s="44"/>
      <c r="D203" s="54"/>
      <c r="E203" s="46"/>
      <c r="F203" s="46"/>
      <c r="G203" s="47"/>
      <c r="H203" s="48"/>
      <c r="I203" s="49"/>
      <c r="J203" s="50"/>
      <c r="K203" s="41"/>
      <c r="L203" s="40"/>
      <c r="M203" s="47">
        <f>SUM(M202:M202)</f>
        <v>6</v>
      </c>
      <c r="N203" s="40"/>
      <c r="O203" s="135">
        <f>SUM(O202:O202)</f>
        <v>17625600.000000004</v>
      </c>
      <c r="P203" s="136"/>
      <c r="Q203" s="140"/>
      <c r="R203" s="38"/>
    </row>
    <row r="204" spans="1:18" s="139" customFormat="1" ht="25.5" x14ac:dyDescent="0.25">
      <c r="A204" s="141">
        <v>86</v>
      </c>
      <c r="B204" s="17" t="s">
        <v>348</v>
      </c>
      <c r="C204" s="18">
        <v>25430</v>
      </c>
      <c r="D204" s="51" t="s">
        <v>24</v>
      </c>
      <c r="E204" s="20">
        <v>4.0599999999999996</v>
      </c>
      <c r="F204" s="69"/>
      <c r="G204" s="22">
        <v>0.12</v>
      </c>
      <c r="H204" s="21">
        <f>G204*E204</f>
        <v>0.48719999999999991</v>
      </c>
      <c r="I204" s="22">
        <v>0.4</v>
      </c>
      <c r="J204" s="23">
        <f>I204*(E204+F204+H204)</f>
        <v>1.8188799999999998</v>
      </c>
      <c r="K204" s="22">
        <v>1</v>
      </c>
      <c r="L204" s="21">
        <f>K204*(E204+F204+H204)</f>
        <v>4.5471999999999992</v>
      </c>
      <c r="M204" s="19">
        <v>6</v>
      </c>
      <c r="N204" s="21">
        <f>+L204-J204</f>
        <v>2.7283199999999992</v>
      </c>
      <c r="O204" s="66">
        <f>+M204*N204*1800000</f>
        <v>29465855.999999989</v>
      </c>
      <c r="P204" s="51">
        <v>2023</v>
      </c>
      <c r="Q204" s="129" t="s">
        <v>774</v>
      </c>
      <c r="R204" s="19" t="s">
        <v>27</v>
      </c>
    </row>
    <row r="205" spans="1:18" s="138" customFormat="1" ht="27" x14ac:dyDescent="0.25">
      <c r="A205" s="134"/>
      <c r="B205" s="43" t="s">
        <v>351</v>
      </c>
      <c r="C205" s="44"/>
      <c r="D205" s="54"/>
      <c r="E205" s="46"/>
      <c r="F205" s="46"/>
      <c r="G205" s="49"/>
      <c r="H205" s="45"/>
      <c r="I205" s="49"/>
      <c r="J205" s="50"/>
      <c r="K205" s="41"/>
      <c r="L205" s="40"/>
      <c r="M205" s="47">
        <f>SUM(M204:M204)</f>
        <v>6</v>
      </c>
      <c r="N205" s="40"/>
      <c r="O205" s="135">
        <f>SUM(O204:O204)</f>
        <v>29465855.999999989</v>
      </c>
      <c r="P205" s="136"/>
      <c r="Q205" s="140"/>
      <c r="R205" s="38"/>
    </row>
    <row r="206" spans="1:18" s="83" customFormat="1" ht="25.5" x14ac:dyDescent="0.25">
      <c r="A206" s="128">
        <v>87</v>
      </c>
      <c r="B206" s="25" t="s">
        <v>352</v>
      </c>
      <c r="C206" s="56">
        <v>34214</v>
      </c>
      <c r="D206" s="24" t="s">
        <v>24</v>
      </c>
      <c r="E206" s="27">
        <v>2.2599999999999998</v>
      </c>
      <c r="F206" s="27"/>
      <c r="G206" s="24"/>
      <c r="H206" s="28"/>
      <c r="I206" s="29">
        <v>0.4</v>
      </c>
      <c r="J206" s="130">
        <f>I206*(E206+F206+H206)</f>
        <v>0.90399999999999991</v>
      </c>
      <c r="K206" s="29">
        <v>1</v>
      </c>
      <c r="L206" s="28">
        <f>K206*(E206+F206+H206)</f>
        <v>2.2599999999999998</v>
      </c>
      <c r="M206" s="24">
        <v>6</v>
      </c>
      <c r="N206" s="28">
        <f>+L206-J206</f>
        <v>1.3559999999999999</v>
      </c>
      <c r="O206" s="64">
        <f>+M206*N206*1800000</f>
        <v>14644799.999999998</v>
      </c>
      <c r="P206" s="53">
        <v>2023</v>
      </c>
      <c r="Q206" s="129" t="s">
        <v>774</v>
      </c>
      <c r="R206" s="24" t="s">
        <v>27</v>
      </c>
    </row>
    <row r="207" spans="1:18" s="138" customFormat="1" ht="27" x14ac:dyDescent="0.25">
      <c r="A207" s="134"/>
      <c r="B207" s="43" t="s">
        <v>354</v>
      </c>
      <c r="C207" s="57"/>
      <c r="D207" s="47"/>
      <c r="E207" s="46"/>
      <c r="F207" s="46"/>
      <c r="G207" s="47"/>
      <c r="H207" s="45"/>
      <c r="I207" s="49"/>
      <c r="J207" s="50"/>
      <c r="K207" s="41"/>
      <c r="L207" s="40"/>
      <c r="M207" s="47">
        <f>SUM(M206:M206)</f>
        <v>6</v>
      </c>
      <c r="N207" s="40"/>
      <c r="O207" s="135">
        <f>SUM(O206:O206)</f>
        <v>14644799.999999998</v>
      </c>
      <c r="P207" s="136"/>
      <c r="Q207" s="140"/>
      <c r="R207" s="38"/>
    </row>
    <row r="208" spans="1:18" s="83" customFormat="1" ht="25.5" x14ac:dyDescent="0.25">
      <c r="A208" s="128">
        <v>88</v>
      </c>
      <c r="B208" s="25" t="s">
        <v>355</v>
      </c>
      <c r="C208" s="56">
        <v>34252</v>
      </c>
      <c r="D208" s="24" t="s">
        <v>102</v>
      </c>
      <c r="E208" s="27">
        <v>2.67</v>
      </c>
      <c r="F208" s="27"/>
      <c r="G208" s="24"/>
      <c r="H208" s="28"/>
      <c r="I208" s="29">
        <v>0.4</v>
      </c>
      <c r="J208" s="130">
        <f>I208*(E208+F208+H208)</f>
        <v>1.0680000000000001</v>
      </c>
      <c r="K208" s="29">
        <v>1</v>
      </c>
      <c r="L208" s="28">
        <f>K208*(E208+F208+H208)</f>
        <v>2.67</v>
      </c>
      <c r="M208" s="24">
        <v>6</v>
      </c>
      <c r="N208" s="28">
        <f>+L208-J208</f>
        <v>1.6019999999999999</v>
      </c>
      <c r="O208" s="64">
        <f>+M208*N208*1800000</f>
        <v>17301599.999999996</v>
      </c>
      <c r="P208" s="53">
        <v>2023</v>
      </c>
      <c r="Q208" s="129" t="s">
        <v>772</v>
      </c>
      <c r="R208" s="24" t="s">
        <v>27</v>
      </c>
    </row>
    <row r="209" spans="1:18" s="138" customFormat="1" ht="27" x14ac:dyDescent="0.25">
      <c r="A209" s="134"/>
      <c r="B209" s="43" t="s">
        <v>357</v>
      </c>
      <c r="C209" s="57"/>
      <c r="D209" s="47"/>
      <c r="E209" s="46"/>
      <c r="F209" s="46"/>
      <c r="G209" s="47"/>
      <c r="H209" s="45"/>
      <c r="I209" s="49"/>
      <c r="J209" s="50"/>
      <c r="K209" s="41"/>
      <c r="L209" s="40"/>
      <c r="M209" s="47">
        <f>SUM(M208:M208)</f>
        <v>6</v>
      </c>
      <c r="N209" s="40"/>
      <c r="O209" s="135">
        <f>SUM(O208:O208)</f>
        <v>17301599.999999996</v>
      </c>
      <c r="P209" s="136"/>
      <c r="Q209" s="140"/>
      <c r="R209" s="38"/>
    </row>
    <row r="210" spans="1:18" s="83" customFormat="1" ht="25.5" x14ac:dyDescent="0.25">
      <c r="A210" s="128">
        <v>89</v>
      </c>
      <c r="B210" s="25" t="s">
        <v>358</v>
      </c>
      <c r="C210" s="56">
        <v>34171</v>
      </c>
      <c r="D210" s="24" t="s">
        <v>102</v>
      </c>
      <c r="E210" s="27">
        <v>2.67</v>
      </c>
      <c r="F210" s="27"/>
      <c r="G210" s="24"/>
      <c r="H210" s="28"/>
      <c r="I210" s="29">
        <v>0.4</v>
      </c>
      <c r="J210" s="130">
        <f>I210*(E210+F210+H210)</f>
        <v>1.0680000000000001</v>
      </c>
      <c r="K210" s="29">
        <v>1</v>
      </c>
      <c r="L210" s="28">
        <f>K210*(E210+F210+H210)</f>
        <v>2.67</v>
      </c>
      <c r="M210" s="24">
        <v>6</v>
      </c>
      <c r="N210" s="28">
        <f>+L210-J210</f>
        <v>1.6019999999999999</v>
      </c>
      <c r="O210" s="64">
        <f>+M210*N210*1800000</f>
        <v>17301599.999999996</v>
      </c>
      <c r="P210" s="53">
        <v>2023</v>
      </c>
      <c r="Q210" s="129" t="s">
        <v>772</v>
      </c>
      <c r="R210" s="24" t="s">
        <v>27</v>
      </c>
    </row>
    <row r="211" spans="1:18" s="138" customFormat="1" ht="27" x14ac:dyDescent="0.25">
      <c r="A211" s="134"/>
      <c r="B211" s="43" t="s">
        <v>359</v>
      </c>
      <c r="C211" s="57"/>
      <c r="D211" s="47"/>
      <c r="E211" s="46"/>
      <c r="F211" s="46"/>
      <c r="G211" s="47"/>
      <c r="H211" s="45"/>
      <c r="I211" s="49"/>
      <c r="J211" s="50"/>
      <c r="K211" s="41"/>
      <c r="L211" s="40"/>
      <c r="M211" s="47">
        <f>SUM(M210:M210)</f>
        <v>6</v>
      </c>
      <c r="N211" s="40"/>
      <c r="O211" s="135">
        <f>SUM(O210:O210)</f>
        <v>17301599.999999996</v>
      </c>
      <c r="P211" s="136"/>
      <c r="Q211" s="140"/>
      <c r="R211" s="38"/>
    </row>
    <row r="212" spans="1:18" s="83" customFormat="1" ht="25.5" x14ac:dyDescent="0.25">
      <c r="A212" s="128">
        <v>90</v>
      </c>
      <c r="B212" s="25" t="s">
        <v>360</v>
      </c>
      <c r="C212" s="56">
        <v>34572</v>
      </c>
      <c r="D212" s="24" t="s">
        <v>102</v>
      </c>
      <c r="E212" s="33">
        <f>2.34*85%</f>
        <v>1.9889999999999999</v>
      </c>
      <c r="F212" s="27"/>
      <c r="G212" s="24"/>
      <c r="H212" s="28"/>
      <c r="I212" s="29">
        <v>0.4</v>
      </c>
      <c r="J212" s="130">
        <f>I212*(E212+F212+H212)</f>
        <v>0.79559999999999997</v>
      </c>
      <c r="K212" s="29">
        <v>1</v>
      </c>
      <c r="L212" s="28">
        <f>K212*(E212+F212+H212)</f>
        <v>1.9889999999999999</v>
      </c>
      <c r="M212" s="24">
        <v>1</v>
      </c>
      <c r="N212" s="28">
        <f>+L212-J212</f>
        <v>1.1934</v>
      </c>
      <c r="O212" s="64">
        <f>+M212*N212*1800000</f>
        <v>2148120</v>
      </c>
      <c r="P212" s="53">
        <v>2023</v>
      </c>
      <c r="Q212" s="129" t="s">
        <v>772</v>
      </c>
      <c r="R212" s="24" t="s">
        <v>92</v>
      </c>
    </row>
    <row r="213" spans="1:18" s="83" customFormat="1" ht="25.5" x14ac:dyDescent="0.25">
      <c r="A213" s="128"/>
      <c r="B213" s="25" t="s">
        <v>360</v>
      </c>
      <c r="C213" s="56">
        <v>34572</v>
      </c>
      <c r="D213" s="24" t="s">
        <v>102</v>
      </c>
      <c r="E213" s="27">
        <v>2.34</v>
      </c>
      <c r="F213" s="27"/>
      <c r="G213" s="24"/>
      <c r="H213" s="28"/>
      <c r="I213" s="29">
        <v>0.4</v>
      </c>
      <c r="J213" s="130">
        <f>I213*(E213+F213+H213)</f>
        <v>0.93599999999999994</v>
      </c>
      <c r="K213" s="29">
        <v>1</v>
      </c>
      <c r="L213" s="28">
        <f>K213*(E213+F213+H213)</f>
        <v>2.34</v>
      </c>
      <c r="M213" s="24">
        <v>5</v>
      </c>
      <c r="N213" s="28">
        <f>+L213-J213</f>
        <v>1.4039999999999999</v>
      </c>
      <c r="O213" s="64">
        <f>+M213*N213*1800000</f>
        <v>12636000</v>
      </c>
      <c r="P213" s="53">
        <v>2023</v>
      </c>
      <c r="Q213" s="129" t="s">
        <v>772</v>
      </c>
      <c r="R213" s="24" t="s">
        <v>209</v>
      </c>
    </row>
    <row r="214" spans="1:18" s="143" customFormat="1" ht="27" x14ac:dyDescent="0.25">
      <c r="A214" s="142"/>
      <c r="B214" s="43" t="s">
        <v>362</v>
      </c>
      <c r="C214" s="57"/>
      <c r="D214" s="47"/>
      <c r="E214" s="46"/>
      <c r="F214" s="46"/>
      <c r="G214" s="47"/>
      <c r="H214" s="45"/>
      <c r="I214" s="49"/>
      <c r="J214" s="50"/>
      <c r="K214" s="49"/>
      <c r="L214" s="45"/>
      <c r="M214" s="47"/>
      <c r="N214" s="45"/>
      <c r="O214" s="65">
        <f>SUM(O212:O213)</f>
        <v>14784120</v>
      </c>
      <c r="P214" s="54"/>
      <c r="Q214" s="140"/>
      <c r="R214" s="47"/>
    </row>
    <row r="215" spans="1:18" s="83" customFormat="1" ht="25.5" x14ac:dyDescent="0.25">
      <c r="A215" s="128">
        <v>91</v>
      </c>
      <c r="B215" s="25" t="s">
        <v>363</v>
      </c>
      <c r="C215" s="56">
        <v>34831</v>
      </c>
      <c r="D215" s="24" t="s">
        <v>24</v>
      </c>
      <c r="E215" s="33">
        <f>2.1*85%</f>
        <v>1.7849999999999999</v>
      </c>
      <c r="F215" s="27"/>
      <c r="G215" s="24"/>
      <c r="H215" s="28"/>
      <c r="I215" s="29">
        <v>0.4</v>
      </c>
      <c r="J215" s="130">
        <f>I215*(E215+F215+H215)</f>
        <v>0.71399999999999997</v>
      </c>
      <c r="K215" s="29">
        <v>1</v>
      </c>
      <c r="L215" s="28">
        <f>K215*(E215+F215+H215)</f>
        <v>1.7849999999999999</v>
      </c>
      <c r="M215" s="24">
        <v>1</v>
      </c>
      <c r="N215" s="28">
        <f>+L215-J215</f>
        <v>1.071</v>
      </c>
      <c r="O215" s="64">
        <f>+M215*N215*1800000</f>
        <v>1927800</v>
      </c>
      <c r="P215" s="53">
        <v>2023</v>
      </c>
      <c r="Q215" s="129" t="s">
        <v>772</v>
      </c>
      <c r="R215" s="24" t="s">
        <v>92</v>
      </c>
    </row>
    <row r="216" spans="1:18" s="83" customFormat="1" ht="25.5" x14ac:dyDescent="0.25">
      <c r="A216" s="128"/>
      <c r="B216" s="25" t="s">
        <v>363</v>
      </c>
      <c r="C216" s="56">
        <v>34831</v>
      </c>
      <c r="D216" s="24" t="s">
        <v>24</v>
      </c>
      <c r="E216" s="27">
        <v>2.1</v>
      </c>
      <c r="F216" s="27"/>
      <c r="G216" s="24"/>
      <c r="H216" s="28"/>
      <c r="I216" s="29">
        <v>0.4</v>
      </c>
      <c r="J216" s="130">
        <f>I216*(E216+F216+H216)</f>
        <v>0.84000000000000008</v>
      </c>
      <c r="K216" s="29">
        <v>1</v>
      </c>
      <c r="L216" s="28">
        <f>K216*(E216+F216+H216)</f>
        <v>2.1</v>
      </c>
      <c r="M216" s="24">
        <v>5</v>
      </c>
      <c r="N216" s="28">
        <f>+L216-J216</f>
        <v>1.26</v>
      </c>
      <c r="O216" s="64">
        <f>+M216*N216*1800000</f>
        <v>11340000</v>
      </c>
      <c r="P216" s="53">
        <v>2023</v>
      </c>
      <c r="Q216" s="129" t="s">
        <v>772</v>
      </c>
      <c r="R216" s="24" t="s">
        <v>209</v>
      </c>
    </row>
    <row r="217" spans="1:18" s="143" customFormat="1" ht="27" x14ac:dyDescent="0.25">
      <c r="A217" s="142"/>
      <c r="B217" s="43" t="s">
        <v>365</v>
      </c>
      <c r="C217" s="57"/>
      <c r="D217" s="47"/>
      <c r="E217" s="46"/>
      <c r="F217" s="46"/>
      <c r="G217" s="47"/>
      <c r="H217" s="45"/>
      <c r="I217" s="49"/>
      <c r="J217" s="50"/>
      <c r="K217" s="49"/>
      <c r="L217" s="45"/>
      <c r="M217" s="47"/>
      <c r="N217" s="45"/>
      <c r="O217" s="65">
        <f>SUM(O215:O216)</f>
        <v>13267800</v>
      </c>
      <c r="P217" s="54"/>
      <c r="Q217" s="140"/>
      <c r="R217" s="47"/>
    </row>
    <row r="218" spans="1:18" s="83" customFormat="1" ht="25.5" x14ac:dyDescent="0.25">
      <c r="A218" s="128">
        <v>92</v>
      </c>
      <c r="B218" s="25" t="s">
        <v>366</v>
      </c>
      <c r="C218" s="26">
        <v>29816</v>
      </c>
      <c r="D218" s="53" t="s">
        <v>24</v>
      </c>
      <c r="E218" s="27">
        <v>3.34</v>
      </c>
      <c r="F218" s="27"/>
      <c r="G218" s="24"/>
      <c r="H218" s="28"/>
      <c r="I218" s="29">
        <v>0.4</v>
      </c>
      <c r="J218" s="130">
        <f>I218*(E218+F218+H218)</f>
        <v>1.3360000000000001</v>
      </c>
      <c r="K218" s="29">
        <v>1</v>
      </c>
      <c r="L218" s="28">
        <f>K218*(E218+F218+H218)</f>
        <v>3.34</v>
      </c>
      <c r="M218" s="24">
        <v>6</v>
      </c>
      <c r="N218" s="28">
        <f>+L218-J218</f>
        <v>2.0039999999999996</v>
      </c>
      <c r="O218" s="64">
        <f>+M218*N218*1800000</f>
        <v>21643199.999999996</v>
      </c>
      <c r="P218" s="53">
        <v>2023</v>
      </c>
      <c r="Q218" s="129" t="s">
        <v>772</v>
      </c>
      <c r="R218" s="24" t="s">
        <v>27</v>
      </c>
    </row>
    <row r="219" spans="1:18" s="138" customFormat="1" ht="40.5" x14ac:dyDescent="0.25">
      <c r="A219" s="134"/>
      <c r="B219" s="43" t="s">
        <v>368</v>
      </c>
      <c r="C219" s="44"/>
      <c r="D219" s="54"/>
      <c r="E219" s="46"/>
      <c r="F219" s="46"/>
      <c r="G219" s="47"/>
      <c r="H219" s="45"/>
      <c r="I219" s="49"/>
      <c r="J219" s="50"/>
      <c r="K219" s="41"/>
      <c r="L219" s="40"/>
      <c r="M219" s="47">
        <f>SUM(M218:M218)</f>
        <v>6</v>
      </c>
      <c r="N219" s="40"/>
      <c r="O219" s="135">
        <f>SUM(O218:O218)</f>
        <v>21643199.999999996</v>
      </c>
      <c r="P219" s="136"/>
      <c r="Q219" s="140"/>
      <c r="R219" s="38"/>
    </row>
    <row r="220" spans="1:18" s="83" customFormat="1" ht="25.5" x14ac:dyDescent="0.25">
      <c r="A220" s="128">
        <v>93</v>
      </c>
      <c r="B220" s="25" t="s">
        <v>369</v>
      </c>
      <c r="C220" s="26">
        <v>29110</v>
      </c>
      <c r="D220" s="53" t="s">
        <v>24</v>
      </c>
      <c r="E220" s="27">
        <v>3.65</v>
      </c>
      <c r="F220" s="27"/>
      <c r="G220" s="24"/>
      <c r="H220" s="28"/>
      <c r="I220" s="29">
        <v>0.5</v>
      </c>
      <c r="J220" s="130">
        <f>I220*(E220+F220+H220)</f>
        <v>1.825</v>
      </c>
      <c r="K220" s="29">
        <v>1</v>
      </c>
      <c r="L220" s="28">
        <f>K220*(E220+F220+H220)</f>
        <v>3.65</v>
      </c>
      <c r="M220" s="24">
        <v>6</v>
      </c>
      <c r="N220" s="28">
        <f>+L220-J220</f>
        <v>1.825</v>
      </c>
      <c r="O220" s="64">
        <f>+M220*N220*1800000</f>
        <v>19710000</v>
      </c>
      <c r="P220" s="53">
        <v>2023</v>
      </c>
      <c r="Q220" s="129" t="s">
        <v>772</v>
      </c>
      <c r="R220" s="24" t="s">
        <v>27</v>
      </c>
    </row>
    <row r="221" spans="1:18" s="138" customFormat="1" ht="27" x14ac:dyDescent="0.25">
      <c r="A221" s="134"/>
      <c r="B221" s="43" t="s">
        <v>370</v>
      </c>
      <c r="C221" s="44"/>
      <c r="D221" s="54"/>
      <c r="E221" s="46"/>
      <c r="F221" s="46"/>
      <c r="G221" s="47"/>
      <c r="H221" s="45"/>
      <c r="I221" s="49"/>
      <c r="J221" s="50"/>
      <c r="K221" s="41"/>
      <c r="L221" s="40"/>
      <c r="M221" s="47">
        <f>SUM(M220:M220)</f>
        <v>6</v>
      </c>
      <c r="N221" s="40"/>
      <c r="O221" s="135">
        <f>SUM(O220:O220)</f>
        <v>19710000</v>
      </c>
      <c r="P221" s="136"/>
      <c r="Q221" s="140"/>
      <c r="R221" s="38"/>
    </row>
    <row r="222" spans="1:18" s="83" customFormat="1" ht="25.5" x14ac:dyDescent="0.25">
      <c r="A222" s="128">
        <v>94</v>
      </c>
      <c r="B222" s="25" t="s">
        <v>371</v>
      </c>
      <c r="C222" s="26">
        <v>32400</v>
      </c>
      <c r="D222" s="24" t="s">
        <v>64</v>
      </c>
      <c r="E222" s="27">
        <v>3.33</v>
      </c>
      <c r="F222" s="27">
        <v>0.4</v>
      </c>
      <c r="G222" s="24"/>
      <c r="H222" s="28"/>
      <c r="I222" s="29">
        <v>0.4</v>
      </c>
      <c r="J222" s="130">
        <f>I222*(E222+F222+H222)</f>
        <v>1.492</v>
      </c>
      <c r="K222" s="29">
        <v>1</v>
      </c>
      <c r="L222" s="28">
        <f>K222*(E222+F222+H222)</f>
        <v>3.73</v>
      </c>
      <c r="M222" s="24">
        <v>6</v>
      </c>
      <c r="N222" s="28">
        <f>+L222-J222</f>
        <v>2.238</v>
      </c>
      <c r="O222" s="64">
        <f>+M222*N222*1800000</f>
        <v>24170400</v>
      </c>
      <c r="P222" s="53">
        <v>2023</v>
      </c>
      <c r="Q222" s="129" t="s">
        <v>772</v>
      </c>
      <c r="R222" s="24" t="s">
        <v>27</v>
      </c>
    </row>
    <row r="223" spans="1:18" s="138" customFormat="1" ht="27" x14ac:dyDescent="0.25">
      <c r="A223" s="134"/>
      <c r="B223" s="43" t="s">
        <v>374</v>
      </c>
      <c r="C223" s="44"/>
      <c r="D223" s="47"/>
      <c r="E223" s="46"/>
      <c r="F223" s="46"/>
      <c r="G223" s="47"/>
      <c r="H223" s="45"/>
      <c r="I223" s="49"/>
      <c r="J223" s="50"/>
      <c r="K223" s="41"/>
      <c r="L223" s="40"/>
      <c r="M223" s="47">
        <f>SUM(M222:M222)</f>
        <v>6</v>
      </c>
      <c r="N223" s="40"/>
      <c r="O223" s="135">
        <f>SUM(O222:O222)</f>
        <v>24170400</v>
      </c>
      <c r="P223" s="136"/>
      <c r="Q223" s="140"/>
      <c r="R223" s="38"/>
    </row>
    <row r="224" spans="1:18" s="83" customFormat="1" ht="25.5" x14ac:dyDescent="0.25">
      <c r="A224" s="128">
        <v>95</v>
      </c>
      <c r="B224" s="25" t="s">
        <v>375</v>
      </c>
      <c r="C224" s="26">
        <v>33070</v>
      </c>
      <c r="D224" s="24" t="s">
        <v>24</v>
      </c>
      <c r="E224" s="27">
        <v>2.41</v>
      </c>
      <c r="F224" s="27"/>
      <c r="G224" s="24"/>
      <c r="H224" s="28"/>
      <c r="I224" s="29">
        <v>0.4</v>
      </c>
      <c r="J224" s="130">
        <f>I224*(E224+F224+H224)</f>
        <v>0.96400000000000008</v>
      </c>
      <c r="K224" s="29">
        <v>1</v>
      </c>
      <c r="L224" s="28">
        <f>K224*(E224+F224+H224)</f>
        <v>2.41</v>
      </c>
      <c r="M224" s="24">
        <v>6</v>
      </c>
      <c r="N224" s="28">
        <f>+L224-J224</f>
        <v>1.4460000000000002</v>
      </c>
      <c r="O224" s="64">
        <f>+M224*N224*1800000</f>
        <v>15616800.000000004</v>
      </c>
      <c r="P224" s="53">
        <v>2023</v>
      </c>
      <c r="Q224" s="129" t="s">
        <v>772</v>
      </c>
      <c r="R224" s="24" t="s">
        <v>27</v>
      </c>
    </row>
    <row r="225" spans="1:18" s="138" customFormat="1" ht="27" x14ac:dyDescent="0.25">
      <c r="A225" s="134"/>
      <c r="B225" s="43" t="s">
        <v>376</v>
      </c>
      <c r="C225" s="44"/>
      <c r="D225" s="47"/>
      <c r="E225" s="46"/>
      <c r="F225" s="46"/>
      <c r="G225" s="47"/>
      <c r="H225" s="45"/>
      <c r="I225" s="49"/>
      <c r="J225" s="50"/>
      <c r="K225" s="41"/>
      <c r="L225" s="40"/>
      <c r="M225" s="47">
        <f>SUM(M224:M224)</f>
        <v>6</v>
      </c>
      <c r="N225" s="40"/>
      <c r="O225" s="135">
        <f>SUM(O224:O224)</f>
        <v>15616800.000000004</v>
      </c>
      <c r="P225" s="136"/>
      <c r="Q225" s="140"/>
      <c r="R225" s="38"/>
    </row>
    <row r="226" spans="1:18" s="83" customFormat="1" ht="25.5" x14ac:dyDescent="0.25">
      <c r="A226" s="128">
        <v>96</v>
      </c>
      <c r="B226" s="25" t="s">
        <v>377</v>
      </c>
      <c r="C226" s="26">
        <v>30857</v>
      </c>
      <c r="D226" s="53" t="s">
        <v>24</v>
      </c>
      <c r="E226" s="27">
        <v>3.34</v>
      </c>
      <c r="F226" s="27"/>
      <c r="G226" s="24"/>
      <c r="H226" s="28"/>
      <c r="I226" s="29">
        <v>0.4</v>
      </c>
      <c r="J226" s="130">
        <f>I226*(E226+F226+H226)</f>
        <v>1.3360000000000001</v>
      </c>
      <c r="K226" s="29">
        <v>1</v>
      </c>
      <c r="L226" s="28">
        <f>K226*(E226+F226+H226)</f>
        <v>3.34</v>
      </c>
      <c r="M226" s="24">
        <v>6</v>
      </c>
      <c r="N226" s="28">
        <f>+L226-J226</f>
        <v>2.0039999999999996</v>
      </c>
      <c r="O226" s="64">
        <f>+M226*N226*1800000</f>
        <v>21643199.999999996</v>
      </c>
      <c r="P226" s="53">
        <v>2023</v>
      </c>
      <c r="Q226" s="129" t="s">
        <v>772</v>
      </c>
      <c r="R226" s="24" t="s">
        <v>27</v>
      </c>
    </row>
    <row r="227" spans="1:18" s="138" customFormat="1" ht="27" x14ac:dyDescent="0.25">
      <c r="A227" s="134"/>
      <c r="B227" s="43" t="s">
        <v>378</v>
      </c>
      <c r="C227" s="44"/>
      <c r="D227" s="54"/>
      <c r="E227" s="46"/>
      <c r="F227" s="46"/>
      <c r="G227" s="47"/>
      <c r="H227" s="45"/>
      <c r="I227" s="49"/>
      <c r="J227" s="50"/>
      <c r="K227" s="41"/>
      <c r="L227" s="40"/>
      <c r="M227" s="47">
        <f>SUM(M226:M226)</f>
        <v>6</v>
      </c>
      <c r="N227" s="40"/>
      <c r="O227" s="135">
        <f>SUM(O226:O226)</f>
        <v>21643199.999999996</v>
      </c>
      <c r="P227" s="136"/>
      <c r="Q227" s="140"/>
      <c r="R227" s="38"/>
    </row>
    <row r="228" spans="1:18" s="83" customFormat="1" ht="25.5" x14ac:dyDescent="0.25">
      <c r="A228" s="128">
        <v>97</v>
      </c>
      <c r="B228" s="25" t="s">
        <v>379</v>
      </c>
      <c r="C228" s="26">
        <v>32775</v>
      </c>
      <c r="D228" s="24" t="s">
        <v>24</v>
      </c>
      <c r="E228" s="27">
        <v>3.34</v>
      </c>
      <c r="F228" s="27"/>
      <c r="G228" s="24"/>
      <c r="H228" s="28"/>
      <c r="I228" s="29">
        <v>0.4</v>
      </c>
      <c r="J228" s="130">
        <f>I228*(E228+F228+H228)</f>
        <v>1.3360000000000001</v>
      </c>
      <c r="K228" s="29">
        <v>1</v>
      </c>
      <c r="L228" s="28">
        <f>K228*(E228+F228+H228)</f>
        <v>3.34</v>
      </c>
      <c r="M228" s="24">
        <v>6</v>
      </c>
      <c r="N228" s="28">
        <f>+L228-J228</f>
        <v>2.0039999999999996</v>
      </c>
      <c r="O228" s="64">
        <f>+M228*N228*1800000</f>
        <v>21643199.999999996</v>
      </c>
      <c r="P228" s="53">
        <v>2023</v>
      </c>
      <c r="Q228" s="129" t="s">
        <v>772</v>
      </c>
      <c r="R228" s="24" t="s">
        <v>27</v>
      </c>
    </row>
    <row r="229" spans="1:18" s="138" customFormat="1" ht="27" x14ac:dyDescent="0.25">
      <c r="A229" s="134"/>
      <c r="B229" s="43" t="s">
        <v>380</v>
      </c>
      <c r="C229" s="44"/>
      <c r="D229" s="47"/>
      <c r="E229" s="46"/>
      <c r="F229" s="46"/>
      <c r="G229" s="47"/>
      <c r="H229" s="45"/>
      <c r="I229" s="49"/>
      <c r="J229" s="50"/>
      <c r="K229" s="41"/>
      <c r="L229" s="40"/>
      <c r="M229" s="47">
        <f>SUM(M228:M228)</f>
        <v>6</v>
      </c>
      <c r="N229" s="40"/>
      <c r="O229" s="135">
        <f>SUM(O228:O228)</f>
        <v>21643199.999999996</v>
      </c>
      <c r="P229" s="136"/>
      <c r="Q229" s="140"/>
      <c r="R229" s="38"/>
    </row>
    <row r="230" spans="1:18" s="83" customFormat="1" ht="25.5" x14ac:dyDescent="0.25">
      <c r="A230" s="128">
        <v>98</v>
      </c>
      <c r="B230" s="25" t="s">
        <v>381</v>
      </c>
      <c r="C230" s="26" t="s">
        <v>382</v>
      </c>
      <c r="D230" s="24" t="s">
        <v>24</v>
      </c>
      <c r="E230" s="27">
        <v>3.03</v>
      </c>
      <c r="F230" s="27"/>
      <c r="G230" s="24"/>
      <c r="H230" s="28"/>
      <c r="I230" s="29">
        <v>0.4</v>
      </c>
      <c r="J230" s="130">
        <f>I230*(E230+F230+H230)</f>
        <v>1.212</v>
      </c>
      <c r="K230" s="29">
        <v>1</v>
      </c>
      <c r="L230" s="28">
        <f>K230*(E230+F230+H230)</f>
        <v>3.03</v>
      </c>
      <c r="M230" s="24">
        <v>6</v>
      </c>
      <c r="N230" s="28">
        <f>+L230-J230</f>
        <v>1.8179999999999998</v>
      </c>
      <c r="O230" s="64">
        <f>+M230*N230*1800000</f>
        <v>19634400</v>
      </c>
      <c r="P230" s="53">
        <v>2023</v>
      </c>
      <c r="Q230" s="129" t="s">
        <v>772</v>
      </c>
      <c r="R230" s="24" t="s">
        <v>27</v>
      </c>
    </row>
    <row r="231" spans="1:18" s="138" customFormat="1" ht="27" x14ac:dyDescent="0.25">
      <c r="A231" s="134"/>
      <c r="B231" s="43" t="s">
        <v>383</v>
      </c>
      <c r="C231" s="44"/>
      <c r="D231" s="47"/>
      <c r="E231" s="46"/>
      <c r="F231" s="46"/>
      <c r="G231" s="47"/>
      <c r="H231" s="45"/>
      <c r="I231" s="49"/>
      <c r="J231" s="50"/>
      <c r="K231" s="41"/>
      <c r="L231" s="40"/>
      <c r="M231" s="47">
        <f>SUM(M230:M230)</f>
        <v>6</v>
      </c>
      <c r="N231" s="40"/>
      <c r="O231" s="135">
        <f>SUM(O230:O230)</f>
        <v>19634400</v>
      </c>
      <c r="P231" s="136"/>
      <c r="Q231" s="140"/>
      <c r="R231" s="38"/>
    </row>
    <row r="232" spans="1:18" s="83" customFormat="1" ht="25.5" x14ac:dyDescent="0.25">
      <c r="A232" s="128">
        <v>99</v>
      </c>
      <c r="B232" s="25" t="s">
        <v>384</v>
      </c>
      <c r="C232" s="26">
        <v>32258</v>
      </c>
      <c r="D232" s="24" t="s">
        <v>24</v>
      </c>
      <c r="E232" s="27">
        <v>3.03</v>
      </c>
      <c r="F232" s="27"/>
      <c r="G232" s="24"/>
      <c r="H232" s="28"/>
      <c r="I232" s="29">
        <v>0.4</v>
      </c>
      <c r="J232" s="130">
        <f>I232*(E232+F232+H232)</f>
        <v>1.212</v>
      </c>
      <c r="K232" s="29">
        <v>1</v>
      </c>
      <c r="L232" s="28">
        <f>K232*(E232+F232+H232)</f>
        <v>3.03</v>
      </c>
      <c r="M232" s="24">
        <v>6</v>
      </c>
      <c r="N232" s="28">
        <f>+L232-J232</f>
        <v>1.8179999999999998</v>
      </c>
      <c r="O232" s="64">
        <f>+M232*N232*1800000</f>
        <v>19634400</v>
      </c>
      <c r="P232" s="53">
        <v>2023</v>
      </c>
      <c r="Q232" s="129" t="s">
        <v>772</v>
      </c>
      <c r="R232" s="24" t="s">
        <v>27</v>
      </c>
    </row>
    <row r="233" spans="1:18" s="138" customFormat="1" ht="27" x14ac:dyDescent="0.25">
      <c r="A233" s="134"/>
      <c r="B233" s="43" t="s">
        <v>385</v>
      </c>
      <c r="C233" s="44"/>
      <c r="D233" s="47"/>
      <c r="E233" s="46"/>
      <c r="F233" s="46"/>
      <c r="G233" s="47"/>
      <c r="H233" s="45"/>
      <c r="I233" s="49"/>
      <c r="J233" s="50"/>
      <c r="K233" s="41"/>
      <c r="L233" s="40"/>
      <c r="M233" s="47">
        <f>SUM(M232:M232)</f>
        <v>6</v>
      </c>
      <c r="N233" s="40"/>
      <c r="O233" s="135">
        <f>SUM(O232:O232)</f>
        <v>19634400</v>
      </c>
      <c r="P233" s="136"/>
      <c r="Q233" s="140"/>
      <c r="R233" s="38"/>
    </row>
    <row r="234" spans="1:18" s="139" customFormat="1" ht="25.5" x14ac:dyDescent="0.25">
      <c r="A234" s="19">
        <v>100</v>
      </c>
      <c r="B234" s="17" t="s">
        <v>386</v>
      </c>
      <c r="C234" s="18">
        <v>31432</v>
      </c>
      <c r="D234" s="21" t="s">
        <v>102</v>
      </c>
      <c r="E234" s="20">
        <v>3.33</v>
      </c>
      <c r="F234" s="20">
        <v>0.5</v>
      </c>
      <c r="G234" s="19"/>
      <c r="H234" s="21"/>
      <c r="I234" s="22">
        <v>0.5</v>
      </c>
      <c r="J234" s="23">
        <f>I234*(E234+F234+H234)</f>
        <v>1.915</v>
      </c>
      <c r="K234" s="22">
        <v>1</v>
      </c>
      <c r="L234" s="21">
        <f>K234*(E234+F234+H234)</f>
        <v>3.83</v>
      </c>
      <c r="M234" s="19">
        <v>6</v>
      </c>
      <c r="N234" s="21">
        <f>+L234-J234</f>
        <v>1.915</v>
      </c>
      <c r="O234" s="66">
        <f>+M234*N234*1800000</f>
        <v>20682000</v>
      </c>
      <c r="P234" s="51">
        <v>2023</v>
      </c>
      <c r="Q234" s="129" t="s">
        <v>772</v>
      </c>
      <c r="R234" s="19" t="s">
        <v>27</v>
      </c>
    </row>
    <row r="235" spans="1:18" s="138" customFormat="1" ht="27" x14ac:dyDescent="0.25">
      <c r="A235" s="134"/>
      <c r="B235" s="43" t="s">
        <v>389</v>
      </c>
      <c r="C235" s="44"/>
      <c r="D235" s="45"/>
      <c r="E235" s="46"/>
      <c r="F235" s="46"/>
      <c r="G235" s="47"/>
      <c r="H235" s="45"/>
      <c r="I235" s="49"/>
      <c r="J235" s="50"/>
      <c r="K235" s="41"/>
      <c r="L235" s="40"/>
      <c r="M235" s="47">
        <f>SUM(M234:M234)</f>
        <v>6</v>
      </c>
      <c r="N235" s="40"/>
      <c r="O235" s="135">
        <f>SUM(O234:O234)</f>
        <v>20682000</v>
      </c>
      <c r="P235" s="136"/>
      <c r="Q235" s="140"/>
      <c r="R235" s="38"/>
    </row>
    <row r="236" spans="1:18" s="139" customFormat="1" ht="25.5" x14ac:dyDescent="0.25">
      <c r="A236" s="141">
        <v>101</v>
      </c>
      <c r="B236" s="17" t="s">
        <v>221</v>
      </c>
      <c r="C236" s="58">
        <v>34389</v>
      </c>
      <c r="D236" s="19" t="s">
        <v>24</v>
      </c>
      <c r="E236" s="20">
        <v>2.72</v>
      </c>
      <c r="F236" s="20"/>
      <c r="G236" s="19"/>
      <c r="H236" s="21"/>
      <c r="I236" s="22">
        <v>0.4</v>
      </c>
      <c r="J236" s="23">
        <f>I236*(E236+F236+H236)</f>
        <v>1.0880000000000001</v>
      </c>
      <c r="K236" s="22">
        <v>1</v>
      </c>
      <c r="L236" s="21">
        <f>K236*(E236+F236+H236)</f>
        <v>2.72</v>
      </c>
      <c r="M236" s="19">
        <v>6</v>
      </c>
      <c r="N236" s="21">
        <f>+L236-J236</f>
        <v>1.6320000000000001</v>
      </c>
      <c r="O236" s="66">
        <f>+M236*N236*1800000</f>
        <v>17625600.000000004</v>
      </c>
      <c r="P236" s="51">
        <v>2023</v>
      </c>
      <c r="Q236" s="129" t="s">
        <v>772</v>
      </c>
      <c r="R236" s="19" t="s">
        <v>27</v>
      </c>
    </row>
    <row r="237" spans="1:18" s="138" customFormat="1" ht="27" x14ac:dyDescent="0.25">
      <c r="A237" s="134"/>
      <c r="B237" s="43" t="s">
        <v>224</v>
      </c>
      <c r="C237" s="57"/>
      <c r="D237" s="47"/>
      <c r="E237" s="46"/>
      <c r="F237" s="46"/>
      <c r="G237" s="47"/>
      <c r="H237" s="45"/>
      <c r="I237" s="49"/>
      <c r="J237" s="50"/>
      <c r="K237" s="41"/>
      <c r="L237" s="40"/>
      <c r="M237" s="47">
        <f>SUM(M236:M236)</f>
        <v>6</v>
      </c>
      <c r="N237" s="40"/>
      <c r="O237" s="135">
        <f>SUM(O236:O236)</f>
        <v>17625600.000000004</v>
      </c>
      <c r="P237" s="136"/>
      <c r="Q237" s="140"/>
      <c r="R237" s="38"/>
    </row>
    <row r="238" spans="1:18" s="139" customFormat="1" ht="25.5" x14ac:dyDescent="0.25">
      <c r="A238" s="141">
        <v>102</v>
      </c>
      <c r="B238" s="17" t="s">
        <v>390</v>
      </c>
      <c r="C238" s="59">
        <v>31940</v>
      </c>
      <c r="D238" s="21" t="s">
        <v>102</v>
      </c>
      <c r="E238" s="20">
        <v>3.33</v>
      </c>
      <c r="F238" s="20">
        <v>0.5</v>
      </c>
      <c r="G238" s="19"/>
      <c r="H238" s="21"/>
      <c r="I238" s="22">
        <v>0.4</v>
      </c>
      <c r="J238" s="23">
        <f>I238*(E238+F238+H238)</f>
        <v>1.532</v>
      </c>
      <c r="K238" s="22">
        <v>1</v>
      </c>
      <c r="L238" s="21">
        <f>K238*(E238+F238+H238)</f>
        <v>3.83</v>
      </c>
      <c r="M238" s="19">
        <v>6</v>
      </c>
      <c r="N238" s="21">
        <f>+L238-J238</f>
        <v>2.298</v>
      </c>
      <c r="O238" s="66">
        <f>+M238*N238*1800000</f>
        <v>24818400</v>
      </c>
      <c r="P238" s="51">
        <v>2023</v>
      </c>
      <c r="Q238" s="129" t="s">
        <v>85</v>
      </c>
      <c r="R238" s="19" t="s">
        <v>27</v>
      </c>
    </row>
    <row r="239" spans="1:18" s="138" customFormat="1" ht="27" x14ac:dyDescent="0.25">
      <c r="A239" s="134"/>
      <c r="B239" s="43" t="s">
        <v>391</v>
      </c>
      <c r="C239" s="62"/>
      <c r="D239" s="45"/>
      <c r="E239" s="46"/>
      <c r="F239" s="46"/>
      <c r="G239" s="47"/>
      <c r="H239" s="45"/>
      <c r="I239" s="49"/>
      <c r="J239" s="50"/>
      <c r="K239" s="41"/>
      <c r="L239" s="40"/>
      <c r="M239" s="47">
        <f>SUM(M238:M238)</f>
        <v>6</v>
      </c>
      <c r="N239" s="40"/>
      <c r="O239" s="135">
        <f>SUM(O238:O238)</f>
        <v>24818400</v>
      </c>
      <c r="P239" s="136"/>
      <c r="Q239" s="140"/>
      <c r="R239" s="38"/>
    </row>
    <row r="240" spans="1:18" s="139" customFormat="1" x14ac:dyDescent="0.25">
      <c r="A240" s="141">
        <v>103</v>
      </c>
      <c r="B240" s="17" t="s">
        <v>392</v>
      </c>
      <c r="C240" s="18">
        <v>29348</v>
      </c>
      <c r="D240" s="21" t="s">
        <v>102</v>
      </c>
      <c r="E240" s="20">
        <v>3.99</v>
      </c>
      <c r="F240" s="20"/>
      <c r="G240" s="19"/>
      <c r="H240" s="21"/>
      <c r="I240" s="22">
        <v>0.4</v>
      </c>
      <c r="J240" s="23">
        <f>I240*(E240+F240+H240)</f>
        <v>1.5960000000000001</v>
      </c>
      <c r="K240" s="22">
        <v>1</v>
      </c>
      <c r="L240" s="21">
        <f>K240*(E240+F240+H240)</f>
        <v>3.99</v>
      </c>
      <c r="M240" s="19">
        <v>6</v>
      </c>
      <c r="N240" s="21">
        <f>+L240-J240</f>
        <v>2.3940000000000001</v>
      </c>
      <c r="O240" s="66">
        <f>+M240*N240*1800000</f>
        <v>25855200</v>
      </c>
      <c r="P240" s="51">
        <v>2023</v>
      </c>
      <c r="Q240" s="129" t="s">
        <v>85</v>
      </c>
      <c r="R240" s="19" t="s">
        <v>27</v>
      </c>
    </row>
    <row r="241" spans="1:18" s="138" customFormat="1" ht="27" x14ac:dyDescent="0.25">
      <c r="A241" s="134"/>
      <c r="B241" s="43" t="s">
        <v>395</v>
      </c>
      <c r="C241" s="44"/>
      <c r="D241" s="45"/>
      <c r="E241" s="46"/>
      <c r="F241" s="46"/>
      <c r="G241" s="47"/>
      <c r="H241" s="45"/>
      <c r="I241" s="49"/>
      <c r="J241" s="50"/>
      <c r="K241" s="41"/>
      <c r="L241" s="40"/>
      <c r="M241" s="47">
        <f>SUM(M240:M240)</f>
        <v>6</v>
      </c>
      <c r="N241" s="40"/>
      <c r="O241" s="135">
        <f>SUM(O240:O240)</f>
        <v>25855200</v>
      </c>
      <c r="P241" s="136"/>
      <c r="Q241" s="140"/>
      <c r="R241" s="38"/>
    </row>
    <row r="242" spans="1:18" s="139" customFormat="1" ht="25.5" x14ac:dyDescent="0.25">
      <c r="A242" s="141">
        <v>104</v>
      </c>
      <c r="B242" s="17" t="s">
        <v>396</v>
      </c>
      <c r="C242" s="58">
        <v>33951</v>
      </c>
      <c r="D242" s="19" t="s">
        <v>102</v>
      </c>
      <c r="E242" s="20">
        <v>2.67</v>
      </c>
      <c r="F242" s="20"/>
      <c r="G242" s="19"/>
      <c r="H242" s="21"/>
      <c r="I242" s="22">
        <v>0.4</v>
      </c>
      <c r="J242" s="23">
        <f>I242*(E242+F242+H242)</f>
        <v>1.0680000000000001</v>
      </c>
      <c r="K242" s="22">
        <v>1</v>
      </c>
      <c r="L242" s="21">
        <f>K242*(E242+F242+H242)</f>
        <v>2.67</v>
      </c>
      <c r="M242" s="19">
        <v>6</v>
      </c>
      <c r="N242" s="21">
        <f>+L242-J242</f>
        <v>1.6019999999999999</v>
      </c>
      <c r="O242" s="66">
        <f>+M242*N242*1800000</f>
        <v>17301599.999999996</v>
      </c>
      <c r="P242" s="51">
        <v>2023</v>
      </c>
      <c r="Q242" s="129" t="s">
        <v>85</v>
      </c>
      <c r="R242" s="19" t="s">
        <v>27</v>
      </c>
    </row>
    <row r="243" spans="1:18" s="138" customFormat="1" ht="27" x14ac:dyDescent="0.25">
      <c r="A243" s="134"/>
      <c r="B243" s="43" t="s">
        <v>397</v>
      </c>
      <c r="C243" s="57"/>
      <c r="D243" s="47"/>
      <c r="E243" s="46"/>
      <c r="F243" s="46"/>
      <c r="G243" s="47"/>
      <c r="H243" s="45"/>
      <c r="I243" s="49"/>
      <c r="J243" s="50"/>
      <c r="K243" s="41"/>
      <c r="L243" s="40"/>
      <c r="M243" s="47">
        <f>SUM(M242:M242)</f>
        <v>6</v>
      </c>
      <c r="N243" s="40"/>
      <c r="O243" s="135">
        <f>SUM(O242:O242)</f>
        <v>17301599.999999996</v>
      </c>
      <c r="P243" s="136"/>
      <c r="Q243" s="140"/>
      <c r="R243" s="38"/>
    </row>
    <row r="244" spans="1:18" s="83" customFormat="1" ht="25.5" x14ac:dyDescent="0.25">
      <c r="A244" s="128">
        <v>105</v>
      </c>
      <c r="B244" s="25" t="s">
        <v>398</v>
      </c>
      <c r="C244" s="56">
        <v>35782</v>
      </c>
      <c r="D244" s="24" t="s">
        <v>102</v>
      </c>
      <c r="E244" s="33">
        <f>2.34*85%</f>
        <v>1.9889999999999999</v>
      </c>
      <c r="F244" s="27"/>
      <c r="G244" s="24"/>
      <c r="H244" s="28"/>
      <c r="I244" s="29">
        <v>0.4</v>
      </c>
      <c r="J244" s="130">
        <f>I244*(E244+F244+H244)</f>
        <v>0.79559999999999997</v>
      </c>
      <c r="K244" s="29">
        <v>1</v>
      </c>
      <c r="L244" s="28">
        <f>K244*(E244+F244+H244)</f>
        <v>1.9889999999999999</v>
      </c>
      <c r="M244" s="24">
        <v>1</v>
      </c>
      <c r="N244" s="28">
        <f>+L244-J244</f>
        <v>1.1934</v>
      </c>
      <c r="O244" s="64">
        <f>+M244*N244*1800000</f>
        <v>2148120</v>
      </c>
      <c r="P244" s="53">
        <v>2023</v>
      </c>
      <c r="Q244" s="67" t="s">
        <v>85</v>
      </c>
      <c r="R244" s="19" t="s">
        <v>92</v>
      </c>
    </row>
    <row r="245" spans="1:18" s="83" customFormat="1" ht="25.5" x14ac:dyDescent="0.25">
      <c r="A245" s="128"/>
      <c r="B245" s="25" t="s">
        <v>398</v>
      </c>
      <c r="C245" s="56">
        <v>35782</v>
      </c>
      <c r="D245" s="24" t="s">
        <v>102</v>
      </c>
      <c r="E245" s="27">
        <v>2.34</v>
      </c>
      <c r="F245" s="27"/>
      <c r="G245" s="24"/>
      <c r="H245" s="28"/>
      <c r="I245" s="29">
        <v>0.4</v>
      </c>
      <c r="J245" s="130">
        <f>I245*(E245+F245+H245)</f>
        <v>0.93599999999999994</v>
      </c>
      <c r="K245" s="29">
        <v>1</v>
      </c>
      <c r="L245" s="28">
        <f>K245*(E245+F245+H245)</f>
        <v>2.34</v>
      </c>
      <c r="M245" s="24">
        <v>5</v>
      </c>
      <c r="N245" s="28">
        <f>+L245-J245</f>
        <v>1.4039999999999999</v>
      </c>
      <c r="O245" s="64">
        <f>+M245*N245*1800000</f>
        <v>12636000</v>
      </c>
      <c r="P245" s="53">
        <v>2023</v>
      </c>
      <c r="Q245" s="67" t="s">
        <v>85</v>
      </c>
      <c r="R245" s="19" t="s">
        <v>495</v>
      </c>
    </row>
    <row r="246" spans="1:18" s="138" customFormat="1" ht="27" x14ac:dyDescent="0.25">
      <c r="A246" s="134"/>
      <c r="B246" s="36" t="s">
        <v>400</v>
      </c>
      <c r="C246" s="70"/>
      <c r="D246" s="38"/>
      <c r="E246" s="39"/>
      <c r="F246" s="39"/>
      <c r="G246" s="38"/>
      <c r="H246" s="40"/>
      <c r="I246" s="41"/>
      <c r="J246" s="71"/>
      <c r="K246" s="41"/>
      <c r="L246" s="40"/>
      <c r="M246" s="38">
        <f>SUM(M244:M245)</f>
        <v>6</v>
      </c>
      <c r="N246" s="40"/>
      <c r="O246" s="135">
        <f>SUM(O244:O245)</f>
        <v>14784120</v>
      </c>
      <c r="P246" s="136"/>
      <c r="Q246" s="137"/>
      <c r="R246" s="38"/>
    </row>
    <row r="247" spans="1:18" s="83" customFormat="1" x14ac:dyDescent="0.25">
      <c r="A247" s="128">
        <v>106</v>
      </c>
      <c r="B247" s="25" t="s">
        <v>401</v>
      </c>
      <c r="C247" s="26">
        <v>30309</v>
      </c>
      <c r="D247" s="28" t="s">
        <v>84</v>
      </c>
      <c r="E247" s="27">
        <v>3.34</v>
      </c>
      <c r="F247" s="27"/>
      <c r="G247" s="24"/>
      <c r="H247" s="28"/>
      <c r="I247" s="29">
        <v>0.4</v>
      </c>
      <c r="J247" s="130">
        <f>I247*(E247+F247+H247)</f>
        <v>1.3360000000000001</v>
      </c>
      <c r="K247" s="29">
        <v>1</v>
      </c>
      <c r="L247" s="28">
        <f>K247*(E247+F247+H247)</f>
        <v>3.34</v>
      </c>
      <c r="M247" s="24">
        <v>6</v>
      </c>
      <c r="N247" s="28">
        <f>+L247-J247</f>
        <v>2.0039999999999996</v>
      </c>
      <c r="O247" s="64">
        <f>+M247*N247*1800000</f>
        <v>21643199.999999996</v>
      </c>
      <c r="P247" s="53">
        <v>2023</v>
      </c>
      <c r="Q247" s="67" t="s">
        <v>85</v>
      </c>
      <c r="R247" s="24" t="s">
        <v>27</v>
      </c>
    </row>
    <row r="248" spans="1:18" s="138" customFormat="1" ht="27" x14ac:dyDescent="0.25">
      <c r="A248" s="134"/>
      <c r="B248" s="43" t="s">
        <v>402</v>
      </c>
      <c r="C248" s="44"/>
      <c r="D248" s="45"/>
      <c r="E248" s="46"/>
      <c r="F248" s="46"/>
      <c r="G248" s="47"/>
      <c r="H248" s="45"/>
      <c r="I248" s="49"/>
      <c r="J248" s="50"/>
      <c r="K248" s="41"/>
      <c r="L248" s="40"/>
      <c r="M248" s="47">
        <f>SUM(M247:M247)</f>
        <v>6</v>
      </c>
      <c r="N248" s="40"/>
      <c r="O248" s="135">
        <f>SUM(O247:O247)</f>
        <v>21643199.999999996</v>
      </c>
      <c r="P248" s="136"/>
      <c r="Q248" s="140"/>
      <c r="R248" s="38"/>
    </row>
    <row r="249" spans="1:18" s="83" customFormat="1" ht="25.5" x14ac:dyDescent="0.25">
      <c r="A249" s="128">
        <v>107</v>
      </c>
      <c r="B249" s="25" t="s">
        <v>403</v>
      </c>
      <c r="C249" s="61">
        <v>31974</v>
      </c>
      <c r="D249" s="28" t="s">
        <v>84</v>
      </c>
      <c r="E249" s="27">
        <v>2.72</v>
      </c>
      <c r="F249" s="27"/>
      <c r="G249" s="24"/>
      <c r="H249" s="28"/>
      <c r="I249" s="29">
        <v>0.4</v>
      </c>
      <c r="J249" s="130">
        <f>I249*(E249+F249+H249)</f>
        <v>1.0880000000000001</v>
      </c>
      <c r="K249" s="29">
        <v>1</v>
      </c>
      <c r="L249" s="28">
        <f>K249*(E249+F249+H249)</f>
        <v>2.72</v>
      </c>
      <c r="M249" s="24">
        <v>6</v>
      </c>
      <c r="N249" s="28">
        <f>+L249-J249</f>
        <v>1.6320000000000001</v>
      </c>
      <c r="O249" s="64">
        <f>+M249*N249*1800000</f>
        <v>17625600.000000004</v>
      </c>
      <c r="P249" s="53">
        <v>2023</v>
      </c>
      <c r="Q249" s="67" t="s">
        <v>85</v>
      </c>
      <c r="R249" s="24" t="s">
        <v>27</v>
      </c>
    </row>
    <row r="250" spans="1:18" s="138" customFormat="1" ht="27" x14ac:dyDescent="0.25">
      <c r="A250" s="134"/>
      <c r="B250" s="43" t="s">
        <v>404</v>
      </c>
      <c r="C250" s="62"/>
      <c r="D250" s="45"/>
      <c r="E250" s="46"/>
      <c r="F250" s="46"/>
      <c r="G250" s="47"/>
      <c r="H250" s="45"/>
      <c r="I250" s="49"/>
      <c r="J250" s="50"/>
      <c r="K250" s="41"/>
      <c r="L250" s="40"/>
      <c r="M250" s="47">
        <f>SUM(M249:M249)</f>
        <v>6</v>
      </c>
      <c r="N250" s="40"/>
      <c r="O250" s="135">
        <f>SUM(O249:O249)</f>
        <v>17625600.000000004</v>
      </c>
      <c r="P250" s="136"/>
      <c r="Q250" s="140"/>
      <c r="R250" s="38"/>
    </row>
    <row r="251" spans="1:18" s="83" customFormat="1" x14ac:dyDescent="0.25">
      <c r="A251" s="128">
        <v>108</v>
      </c>
      <c r="B251" s="25" t="s">
        <v>406</v>
      </c>
      <c r="C251" s="26">
        <v>28257</v>
      </c>
      <c r="D251" s="28" t="s">
        <v>84</v>
      </c>
      <c r="E251" s="27">
        <v>3.65</v>
      </c>
      <c r="F251" s="27"/>
      <c r="G251" s="24"/>
      <c r="H251" s="28"/>
      <c r="I251" s="29">
        <v>0.4</v>
      </c>
      <c r="J251" s="130">
        <f>I251*(E251+F251+H251)</f>
        <v>1.46</v>
      </c>
      <c r="K251" s="29">
        <v>1</v>
      </c>
      <c r="L251" s="28">
        <f>K251*(E251+F251+H251)</f>
        <v>3.65</v>
      </c>
      <c r="M251" s="24">
        <v>4</v>
      </c>
      <c r="N251" s="28">
        <f>+L251-J251</f>
        <v>2.19</v>
      </c>
      <c r="O251" s="64">
        <f>+M251*N251*1800000</f>
        <v>15768000</v>
      </c>
      <c r="P251" s="53">
        <v>2023</v>
      </c>
      <c r="Q251" s="67" t="s">
        <v>85</v>
      </c>
      <c r="R251" s="24" t="s">
        <v>119</v>
      </c>
    </row>
    <row r="252" spans="1:18" s="133" customFormat="1" x14ac:dyDescent="0.25">
      <c r="A252" s="131"/>
      <c r="B252" s="30" t="s">
        <v>406</v>
      </c>
      <c r="C252" s="31">
        <v>28257</v>
      </c>
      <c r="D252" s="34" t="s">
        <v>84</v>
      </c>
      <c r="E252" s="33">
        <v>3.96</v>
      </c>
      <c r="F252" s="33"/>
      <c r="G252" s="32"/>
      <c r="H252" s="34"/>
      <c r="I252" s="35">
        <v>0.4</v>
      </c>
      <c r="J252" s="42">
        <f>I252*(E252+F252+H252)</f>
        <v>1.5840000000000001</v>
      </c>
      <c r="K252" s="35">
        <v>1</v>
      </c>
      <c r="L252" s="34">
        <f>K252*(E252+F252+H252)</f>
        <v>3.96</v>
      </c>
      <c r="M252" s="32">
        <v>2</v>
      </c>
      <c r="N252" s="34">
        <f>+L252-J252</f>
        <v>2.3759999999999999</v>
      </c>
      <c r="O252" s="63">
        <f>+M252*N252*1800000</f>
        <v>8553600</v>
      </c>
      <c r="P252" s="52">
        <v>2023</v>
      </c>
      <c r="Q252" s="132" t="s">
        <v>85</v>
      </c>
      <c r="R252" s="32" t="s">
        <v>112</v>
      </c>
    </row>
    <row r="253" spans="1:18" s="138" customFormat="1" ht="27" x14ac:dyDescent="0.25">
      <c r="A253" s="134"/>
      <c r="B253" s="43" t="s">
        <v>407</v>
      </c>
      <c r="C253" s="44"/>
      <c r="D253" s="45"/>
      <c r="E253" s="46"/>
      <c r="F253" s="46"/>
      <c r="G253" s="47"/>
      <c r="H253" s="45"/>
      <c r="I253" s="49"/>
      <c r="J253" s="50"/>
      <c r="K253" s="41"/>
      <c r="L253" s="40"/>
      <c r="M253" s="47">
        <f>SUM(M251:M252)</f>
        <v>6</v>
      </c>
      <c r="N253" s="40"/>
      <c r="O253" s="135">
        <f>SUM(O251:O252)</f>
        <v>24321600</v>
      </c>
      <c r="P253" s="136"/>
      <c r="Q253" s="140"/>
      <c r="R253" s="38"/>
    </row>
    <row r="254" spans="1:18" s="83" customFormat="1" x14ac:dyDescent="0.25">
      <c r="A254" s="128">
        <v>109</v>
      </c>
      <c r="B254" s="25" t="s">
        <v>408</v>
      </c>
      <c r="C254" s="26" t="s">
        <v>409</v>
      </c>
      <c r="D254" s="28" t="s">
        <v>84</v>
      </c>
      <c r="E254" s="27">
        <v>3.03</v>
      </c>
      <c r="F254" s="27"/>
      <c r="G254" s="24"/>
      <c r="H254" s="28"/>
      <c r="I254" s="29">
        <v>0.4</v>
      </c>
      <c r="J254" s="130">
        <f>I254*(E254+F254+H254)</f>
        <v>1.212</v>
      </c>
      <c r="K254" s="29">
        <v>1</v>
      </c>
      <c r="L254" s="28">
        <f>K254*(E254+F254+H254)</f>
        <v>3.03</v>
      </c>
      <c r="M254" s="24">
        <v>6</v>
      </c>
      <c r="N254" s="28">
        <f>+L254-J254</f>
        <v>1.8179999999999998</v>
      </c>
      <c r="O254" s="64">
        <f>+M254*N254*1800000</f>
        <v>19634400</v>
      </c>
      <c r="P254" s="53">
        <v>2023</v>
      </c>
      <c r="Q254" s="67" t="s">
        <v>85</v>
      </c>
      <c r="R254" s="24" t="s">
        <v>27</v>
      </c>
    </row>
    <row r="255" spans="1:18" s="138" customFormat="1" ht="27" x14ac:dyDescent="0.25">
      <c r="A255" s="134"/>
      <c r="B255" s="43" t="s">
        <v>410</v>
      </c>
      <c r="C255" s="44"/>
      <c r="D255" s="45"/>
      <c r="E255" s="46"/>
      <c r="F255" s="46"/>
      <c r="G255" s="47"/>
      <c r="H255" s="45"/>
      <c r="I255" s="49"/>
      <c r="J255" s="50"/>
      <c r="K255" s="41"/>
      <c r="L255" s="40"/>
      <c r="M255" s="47">
        <f>SUM(M254:M254)</f>
        <v>6</v>
      </c>
      <c r="N255" s="40"/>
      <c r="O255" s="135">
        <f>SUM(O254:O254)</f>
        <v>19634400</v>
      </c>
      <c r="P255" s="136"/>
      <c r="Q255" s="140"/>
      <c r="R255" s="38"/>
    </row>
    <row r="256" spans="1:18" s="83" customFormat="1" ht="25.5" x14ac:dyDescent="0.25">
      <c r="A256" s="128">
        <v>110</v>
      </c>
      <c r="B256" s="25" t="s">
        <v>411</v>
      </c>
      <c r="C256" s="26">
        <v>32775</v>
      </c>
      <c r="D256" s="28" t="s">
        <v>84</v>
      </c>
      <c r="E256" s="27">
        <v>3.03</v>
      </c>
      <c r="F256" s="27"/>
      <c r="G256" s="24"/>
      <c r="H256" s="28"/>
      <c r="I256" s="29">
        <v>0.4</v>
      </c>
      <c r="J256" s="130">
        <f>I256*(E256+F256+H256)</f>
        <v>1.212</v>
      </c>
      <c r="K256" s="29">
        <v>1</v>
      </c>
      <c r="L256" s="28">
        <f>K256*(E256+F256+H256)</f>
        <v>3.03</v>
      </c>
      <c r="M256" s="24">
        <v>6</v>
      </c>
      <c r="N256" s="28">
        <f>+L256-J256</f>
        <v>1.8179999999999998</v>
      </c>
      <c r="O256" s="64">
        <f>+M256*N256*1800000</f>
        <v>19634400</v>
      </c>
      <c r="P256" s="53">
        <v>2023</v>
      </c>
      <c r="Q256" s="67" t="s">
        <v>85</v>
      </c>
      <c r="R256" s="24" t="s">
        <v>27</v>
      </c>
    </row>
    <row r="257" spans="1:18" s="138" customFormat="1" ht="27" x14ac:dyDescent="0.25">
      <c r="A257" s="134"/>
      <c r="B257" s="43" t="s">
        <v>414</v>
      </c>
      <c r="C257" s="44"/>
      <c r="D257" s="45"/>
      <c r="E257" s="46"/>
      <c r="F257" s="46"/>
      <c r="G257" s="47"/>
      <c r="H257" s="45"/>
      <c r="I257" s="49"/>
      <c r="J257" s="50"/>
      <c r="K257" s="41"/>
      <c r="L257" s="40"/>
      <c r="M257" s="47">
        <f>SUM(M256:M256)</f>
        <v>6</v>
      </c>
      <c r="N257" s="40"/>
      <c r="O257" s="135">
        <f>SUM(O256:O256)</f>
        <v>19634400</v>
      </c>
      <c r="P257" s="136"/>
      <c r="Q257" s="140"/>
      <c r="R257" s="38"/>
    </row>
    <row r="258" spans="1:18" s="83" customFormat="1" ht="25.5" x14ac:dyDescent="0.25">
      <c r="A258" s="128">
        <v>111</v>
      </c>
      <c r="B258" s="25" t="s">
        <v>415</v>
      </c>
      <c r="C258" s="26">
        <v>28484</v>
      </c>
      <c r="D258" s="28" t="s">
        <v>84</v>
      </c>
      <c r="E258" s="27">
        <v>3.96</v>
      </c>
      <c r="F258" s="27"/>
      <c r="G258" s="24"/>
      <c r="H258" s="28"/>
      <c r="I258" s="29">
        <v>0.4</v>
      </c>
      <c r="J258" s="130">
        <f>I258*(E258+F258+H258)</f>
        <v>1.5840000000000001</v>
      </c>
      <c r="K258" s="29">
        <v>1</v>
      </c>
      <c r="L258" s="28">
        <f>K258*(E258+F258+H258)</f>
        <v>3.96</v>
      </c>
      <c r="M258" s="24">
        <v>6</v>
      </c>
      <c r="N258" s="28">
        <f>+L258-J258</f>
        <v>2.3759999999999999</v>
      </c>
      <c r="O258" s="64">
        <f>+M258*N258*1800000</f>
        <v>25660800</v>
      </c>
      <c r="P258" s="53">
        <v>2023</v>
      </c>
      <c r="Q258" s="67" t="s">
        <v>85</v>
      </c>
      <c r="R258" s="24" t="s">
        <v>27</v>
      </c>
    </row>
    <row r="259" spans="1:18" s="138" customFormat="1" ht="27" x14ac:dyDescent="0.25">
      <c r="A259" s="134"/>
      <c r="B259" s="43" t="s">
        <v>416</v>
      </c>
      <c r="C259" s="44"/>
      <c r="D259" s="45"/>
      <c r="E259" s="46"/>
      <c r="F259" s="46"/>
      <c r="G259" s="47"/>
      <c r="H259" s="45"/>
      <c r="I259" s="49"/>
      <c r="J259" s="50"/>
      <c r="K259" s="41"/>
      <c r="L259" s="40"/>
      <c r="M259" s="47">
        <f>SUM(M258:M258)</f>
        <v>6</v>
      </c>
      <c r="N259" s="40"/>
      <c r="O259" s="135">
        <f>SUM(O258:O258)</f>
        <v>25660800</v>
      </c>
      <c r="P259" s="136"/>
      <c r="Q259" s="140"/>
      <c r="R259" s="38"/>
    </row>
    <row r="260" spans="1:18" s="83" customFormat="1" x14ac:dyDescent="0.25">
      <c r="A260" s="128">
        <v>112</v>
      </c>
      <c r="B260" s="25" t="s">
        <v>417</v>
      </c>
      <c r="C260" s="26">
        <v>30487</v>
      </c>
      <c r="D260" s="28" t="s">
        <v>42</v>
      </c>
      <c r="E260" s="27">
        <v>3.66</v>
      </c>
      <c r="F260" s="27">
        <v>0.4</v>
      </c>
      <c r="G260" s="24"/>
      <c r="H260" s="28"/>
      <c r="I260" s="29">
        <v>0.4</v>
      </c>
      <c r="J260" s="130">
        <f>I260*(E260+F260+H260)</f>
        <v>1.6240000000000003</v>
      </c>
      <c r="K260" s="29">
        <v>1</v>
      </c>
      <c r="L260" s="28">
        <f>K260*(E260+F260+H260)</f>
        <v>4.0600000000000005</v>
      </c>
      <c r="M260" s="24">
        <v>6</v>
      </c>
      <c r="N260" s="28">
        <f>+L260-J260</f>
        <v>2.4359999999999999</v>
      </c>
      <c r="O260" s="64">
        <f>+M260*N260*1800000</f>
        <v>26308800</v>
      </c>
      <c r="P260" s="53">
        <v>2023</v>
      </c>
      <c r="Q260" s="67" t="s">
        <v>85</v>
      </c>
      <c r="R260" s="24" t="s">
        <v>27</v>
      </c>
    </row>
    <row r="261" spans="1:18" s="138" customFormat="1" ht="27" x14ac:dyDescent="0.25">
      <c r="A261" s="134"/>
      <c r="B261" s="43" t="s">
        <v>418</v>
      </c>
      <c r="C261" s="44"/>
      <c r="D261" s="45"/>
      <c r="E261" s="46"/>
      <c r="F261" s="46"/>
      <c r="G261" s="47"/>
      <c r="H261" s="45"/>
      <c r="I261" s="49"/>
      <c r="J261" s="50"/>
      <c r="K261" s="41"/>
      <c r="L261" s="40"/>
      <c r="M261" s="47">
        <f>SUM(M260:M260)</f>
        <v>6</v>
      </c>
      <c r="N261" s="40"/>
      <c r="O261" s="135">
        <f>SUM(O260:O260)</f>
        <v>26308800</v>
      </c>
      <c r="P261" s="136"/>
      <c r="Q261" s="140"/>
      <c r="R261" s="38"/>
    </row>
    <row r="262" spans="1:18" s="83" customFormat="1" ht="25.5" x14ac:dyDescent="0.25">
      <c r="A262" s="128">
        <v>113</v>
      </c>
      <c r="B262" s="25" t="s">
        <v>419</v>
      </c>
      <c r="C262" s="26">
        <v>28979</v>
      </c>
      <c r="D262" s="28" t="s">
        <v>84</v>
      </c>
      <c r="E262" s="27">
        <v>3.96</v>
      </c>
      <c r="F262" s="27"/>
      <c r="G262" s="24"/>
      <c r="H262" s="28"/>
      <c r="I262" s="29">
        <v>0.4</v>
      </c>
      <c r="J262" s="130">
        <f>I262*(E262+F262+H262)</f>
        <v>1.5840000000000001</v>
      </c>
      <c r="K262" s="29">
        <v>1</v>
      </c>
      <c r="L262" s="28">
        <f>K262*(E262+F262+H262)</f>
        <v>3.96</v>
      </c>
      <c r="M262" s="24">
        <v>6</v>
      </c>
      <c r="N262" s="28">
        <f>+L262-J262</f>
        <v>2.3759999999999999</v>
      </c>
      <c r="O262" s="64">
        <f>+M262*N262*1800000</f>
        <v>25660800</v>
      </c>
      <c r="P262" s="53">
        <v>2023</v>
      </c>
      <c r="Q262" s="67" t="s">
        <v>85</v>
      </c>
      <c r="R262" s="24" t="s">
        <v>27</v>
      </c>
    </row>
    <row r="263" spans="1:18" s="143" customFormat="1" ht="27" x14ac:dyDescent="0.25">
      <c r="A263" s="142"/>
      <c r="B263" s="43" t="s">
        <v>254</v>
      </c>
      <c r="C263" s="44"/>
      <c r="D263" s="45"/>
      <c r="E263" s="46"/>
      <c r="F263" s="46"/>
      <c r="G263" s="47"/>
      <c r="H263" s="45"/>
      <c r="I263" s="49"/>
      <c r="J263" s="50"/>
      <c r="K263" s="49"/>
      <c r="L263" s="45"/>
      <c r="M263" s="47">
        <f>SUM(M262:M262)</f>
        <v>6</v>
      </c>
      <c r="N263" s="45"/>
      <c r="O263" s="65">
        <f>SUM(O262:O262)</f>
        <v>25660800</v>
      </c>
      <c r="P263" s="54"/>
      <c r="Q263" s="140"/>
      <c r="R263" s="47"/>
    </row>
    <row r="264" spans="1:18" s="83" customFormat="1" ht="25.5" x14ac:dyDescent="0.25">
      <c r="A264" s="128">
        <v>114</v>
      </c>
      <c r="B264" s="25" t="s">
        <v>225</v>
      </c>
      <c r="C264" s="26">
        <v>33787</v>
      </c>
      <c r="D264" s="28" t="s">
        <v>84</v>
      </c>
      <c r="E264" s="27">
        <v>2.72</v>
      </c>
      <c r="F264" s="27"/>
      <c r="G264" s="24"/>
      <c r="H264" s="28"/>
      <c r="I264" s="29">
        <v>0.4</v>
      </c>
      <c r="J264" s="130">
        <f>I264*(E264+F264+H264)</f>
        <v>1.0880000000000001</v>
      </c>
      <c r="K264" s="29">
        <v>1</v>
      </c>
      <c r="L264" s="28">
        <f>K264*(E264+F264+H264)</f>
        <v>2.72</v>
      </c>
      <c r="M264" s="24">
        <v>6</v>
      </c>
      <c r="N264" s="28">
        <f>+L264-J264</f>
        <v>1.6320000000000001</v>
      </c>
      <c r="O264" s="64">
        <f>+M264*N264*1800000</f>
        <v>17625600.000000004</v>
      </c>
      <c r="P264" s="53">
        <v>2023</v>
      </c>
      <c r="Q264" s="67" t="s">
        <v>85</v>
      </c>
      <c r="R264" s="24" t="s">
        <v>27</v>
      </c>
    </row>
    <row r="265" spans="1:18" s="138" customFormat="1" ht="27" x14ac:dyDescent="0.25">
      <c r="A265" s="134"/>
      <c r="B265" s="43" t="s">
        <v>227</v>
      </c>
      <c r="C265" s="44"/>
      <c r="D265" s="45"/>
      <c r="E265" s="46"/>
      <c r="F265" s="46"/>
      <c r="G265" s="47"/>
      <c r="H265" s="45"/>
      <c r="I265" s="49"/>
      <c r="J265" s="50"/>
      <c r="K265" s="41"/>
      <c r="L265" s="40"/>
      <c r="M265" s="47">
        <f>SUM(M264:M264)</f>
        <v>6</v>
      </c>
      <c r="N265" s="40"/>
      <c r="O265" s="135">
        <f>SUM(O264:O264)</f>
        <v>17625600.000000004</v>
      </c>
      <c r="P265" s="136"/>
      <c r="Q265" s="140"/>
      <c r="R265" s="38"/>
    </row>
    <row r="266" spans="1:18" s="83" customFormat="1" ht="25.5" x14ac:dyDescent="0.25">
      <c r="A266" s="128">
        <v>115</v>
      </c>
      <c r="B266" s="25" t="s">
        <v>83</v>
      </c>
      <c r="C266" s="26">
        <v>30760</v>
      </c>
      <c r="D266" s="28" t="s">
        <v>84</v>
      </c>
      <c r="E266" s="27">
        <v>3.34</v>
      </c>
      <c r="F266" s="27"/>
      <c r="G266" s="24"/>
      <c r="H266" s="28"/>
      <c r="I266" s="29">
        <v>0.4</v>
      </c>
      <c r="J266" s="130">
        <f>I266*(E266+F266+H266)</f>
        <v>1.3360000000000001</v>
      </c>
      <c r="K266" s="29">
        <v>1</v>
      </c>
      <c r="L266" s="28">
        <f>K266*(E266+F266+H266)</f>
        <v>3.34</v>
      </c>
      <c r="M266" s="24">
        <v>6</v>
      </c>
      <c r="N266" s="28">
        <f>+L266-J266</f>
        <v>2.0039999999999996</v>
      </c>
      <c r="O266" s="64">
        <f>+M266*N266*1800000</f>
        <v>21643199.999999996</v>
      </c>
      <c r="P266" s="53">
        <v>2023</v>
      </c>
      <c r="Q266" s="67" t="s">
        <v>85</v>
      </c>
      <c r="R266" s="24" t="s">
        <v>27</v>
      </c>
    </row>
    <row r="267" spans="1:18" s="138" customFormat="1" ht="27" x14ac:dyDescent="0.25">
      <c r="A267" s="134"/>
      <c r="B267" s="43" t="s">
        <v>87</v>
      </c>
      <c r="C267" s="44"/>
      <c r="D267" s="45"/>
      <c r="E267" s="46"/>
      <c r="F267" s="46"/>
      <c r="G267" s="47"/>
      <c r="H267" s="45"/>
      <c r="I267" s="49"/>
      <c r="J267" s="50"/>
      <c r="K267" s="41"/>
      <c r="L267" s="40"/>
      <c r="M267" s="47">
        <f>SUM(M266:M266)</f>
        <v>6</v>
      </c>
      <c r="N267" s="40"/>
      <c r="O267" s="135">
        <f>SUM(O266:O266)</f>
        <v>21643199.999999996</v>
      </c>
      <c r="P267" s="136"/>
      <c r="Q267" s="140"/>
      <c r="R267" s="38"/>
    </row>
    <row r="268" spans="1:18" s="83" customFormat="1" ht="25.5" x14ac:dyDescent="0.25">
      <c r="A268" s="128">
        <v>116</v>
      </c>
      <c r="B268" s="25" t="s">
        <v>421</v>
      </c>
      <c r="C268" s="26">
        <v>25815</v>
      </c>
      <c r="D268" s="28" t="s">
        <v>179</v>
      </c>
      <c r="E268" s="27">
        <v>4.0599999999999996</v>
      </c>
      <c r="F268" s="27"/>
      <c r="G268" s="29">
        <v>0.09</v>
      </c>
      <c r="H268" s="28">
        <f>G268*E268</f>
        <v>0.36539999999999995</v>
      </c>
      <c r="I268" s="29">
        <v>0.4</v>
      </c>
      <c r="J268" s="130">
        <f>I268*(E268+F268+H268)</f>
        <v>1.77016</v>
      </c>
      <c r="K268" s="29">
        <v>1</v>
      </c>
      <c r="L268" s="28">
        <f>K268*(E268+F268+H268)</f>
        <v>4.4253999999999998</v>
      </c>
      <c r="M268" s="24">
        <v>4</v>
      </c>
      <c r="N268" s="28">
        <f>+L268-J268</f>
        <v>2.65524</v>
      </c>
      <c r="O268" s="64">
        <f>+M268*N268*1800000</f>
        <v>19117728</v>
      </c>
      <c r="P268" s="53">
        <v>2023</v>
      </c>
      <c r="Q268" s="67" t="s">
        <v>85</v>
      </c>
      <c r="R268" s="24" t="s">
        <v>119</v>
      </c>
    </row>
    <row r="269" spans="1:18" s="83" customFormat="1" ht="25.5" x14ac:dyDescent="0.25">
      <c r="A269" s="128"/>
      <c r="B269" s="25" t="s">
        <v>421</v>
      </c>
      <c r="C269" s="26">
        <v>25815</v>
      </c>
      <c r="D269" s="28" t="s">
        <v>179</v>
      </c>
      <c r="E269" s="27">
        <v>4.0599999999999996</v>
      </c>
      <c r="F269" s="27"/>
      <c r="G269" s="29">
        <v>0.1</v>
      </c>
      <c r="H269" s="28">
        <f>G269*E269</f>
        <v>0.40599999999999997</v>
      </c>
      <c r="I269" s="29">
        <v>0.4</v>
      </c>
      <c r="J269" s="130">
        <f>I269*(E269+F269+H269)</f>
        <v>1.7863999999999998</v>
      </c>
      <c r="K269" s="29">
        <v>1</v>
      </c>
      <c r="L269" s="28">
        <f>K269*(E269+F269+H269)</f>
        <v>4.4659999999999993</v>
      </c>
      <c r="M269" s="24">
        <v>2</v>
      </c>
      <c r="N269" s="28">
        <f>+L269-J269</f>
        <v>2.6795999999999998</v>
      </c>
      <c r="O269" s="64">
        <f>+M269*N269*1800000</f>
        <v>9646560</v>
      </c>
      <c r="P269" s="53">
        <v>2023</v>
      </c>
      <c r="Q269" s="67" t="s">
        <v>85</v>
      </c>
      <c r="R269" s="24" t="s">
        <v>422</v>
      </c>
    </row>
    <row r="270" spans="1:18" s="143" customFormat="1" ht="40.5" x14ac:dyDescent="0.25">
      <c r="A270" s="142"/>
      <c r="B270" s="43" t="s">
        <v>423</v>
      </c>
      <c r="C270" s="44"/>
      <c r="D270" s="45"/>
      <c r="E270" s="46"/>
      <c r="F270" s="46"/>
      <c r="G270" s="49"/>
      <c r="H270" s="45"/>
      <c r="I270" s="49"/>
      <c r="J270" s="50"/>
      <c r="K270" s="49"/>
      <c r="L270" s="45"/>
      <c r="M270" s="47">
        <f>SUM(M268:M269)</f>
        <v>6</v>
      </c>
      <c r="N270" s="45"/>
      <c r="O270" s="65">
        <f>SUM(O268:O269)</f>
        <v>28764288</v>
      </c>
      <c r="P270" s="54"/>
      <c r="Q270" s="140"/>
      <c r="R270" s="47"/>
    </row>
    <row r="271" spans="1:18" s="83" customFormat="1" x14ac:dyDescent="0.25">
      <c r="A271" s="128">
        <v>117</v>
      </c>
      <c r="B271" s="25" t="s">
        <v>424</v>
      </c>
      <c r="C271" s="26">
        <v>32469</v>
      </c>
      <c r="D271" s="28" t="s">
        <v>84</v>
      </c>
      <c r="E271" s="27">
        <v>3.03</v>
      </c>
      <c r="F271" s="27"/>
      <c r="G271" s="24"/>
      <c r="H271" s="28"/>
      <c r="I271" s="29">
        <v>0.4</v>
      </c>
      <c r="J271" s="130">
        <f>I271*(E271+F271+H271)</f>
        <v>1.212</v>
      </c>
      <c r="K271" s="29">
        <v>1</v>
      </c>
      <c r="L271" s="28">
        <f>K271*(E271+F271+H271)</f>
        <v>3.03</v>
      </c>
      <c r="M271" s="24">
        <v>3</v>
      </c>
      <c r="N271" s="28">
        <f>+L271-J271</f>
        <v>1.8179999999999998</v>
      </c>
      <c r="O271" s="64">
        <f>+M271*N271*1800000</f>
        <v>9817200</v>
      </c>
      <c r="P271" s="53">
        <v>2023</v>
      </c>
      <c r="Q271" s="67" t="s">
        <v>85</v>
      </c>
      <c r="R271" s="24" t="s">
        <v>34</v>
      </c>
    </row>
    <row r="272" spans="1:18" s="133" customFormat="1" x14ac:dyDescent="0.25">
      <c r="A272" s="131"/>
      <c r="B272" s="30" t="s">
        <v>424</v>
      </c>
      <c r="C272" s="31">
        <v>32469</v>
      </c>
      <c r="D272" s="34" t="s">
        <v>84</v>
      </c>
      <c r="E272" s="33">
        <v>3.34</v>
      </c>
      <c r="F272" s="33"/>
      <c r="G272" s="32"/>
      <c r="H272" s="34"/>
      <c r="I272" s="35">
        <v>0.4</v>
      </c>
      <c r="J272" s="42">
        <f>I272*(E272+F272+H272)</f>
        <v>1.3360000000000001</v>
      </c>
      <c r="K272" s="35">
        <v>1</v>
      </c>
      <c r="L272" s="34">
        <f>K272*(E272+F272+H272)</f>
        <v>3.34</v>
      </c>
      <c r="M272" s="32">
        <v>3</v>
      </c>
      <c r="N272" s="34">
        <f>+L272-J272</f>
        <v>2.0039999999999996</v>
      </c>
      <c r="O272" s="63">
        <f>+M272*N272*1800000</f>
        <v>10821599.999999998</v>
      </c>
      <c r="P272" s="52">
        <v>2023</v>
      </c>
      <c r="Q272" s="132" t="s">
        <v>85</v>
      </c>
      <c r="R272" s="32" t="s">
        <v>285</v>
      </c>
    </row>
    <row r="273" spans="1:18" s="143" customFormat="1" ht="27" x14ac:dyDescent="0.25">
      <c r="A273" s="142"/>
      <c r="B273" s="43" t="s">
        <v>425</v>
      </c>
      <c r="C273" s="44"/>
      <c r="D273" s="45"/>
      <c r="E273" s="46"/>
      <c r="F273" s="46"/>
      <c r="G273" s="47"/>
      <c r="H273" s="45"/>
      <c r="I273" s="49"/>
      <c r="J273" s="50"/>
      <c r="K273" s="49"/>
      <c r="L273" s="45"/>
      <c r="M273" s="47">
        <f>SUM(M271:M272)</f>
        <v>6</v>
      </c>
      <c r="N273" s="45"/>
      <c r="O273" s="65">
        <f>SUM(O271:O272)</f>
        <v>20638800</v>
      </c>
      <c r="P273" s="54"/>
      <c r="Q273" s="140"/>
      <c r="R273" s="47"/>
    </row>
    <row r="274" spans="1:18" s="83" customFormat="1" ht="25.5" x14ac:dyDescent="0.25">
      <c r="A274" s="128">
        <v>118</v>
      </c>
      <c r="B274" s="25" t="s">
        <v>426</v>
      </c>
      <c r="C274" s="26">
        <v>28097</v>
      </c>
      <c r="D274" s="28" t="s">
        <v>102</v>
      </c>
      <c r="E274" s="27">
        <f>3.99+0.33</f>
        <v>4.32</v>
      </c>
      <c r="F274" s="27"/>
      <c r="G274" s="24"/>
      <c r="H274" s="28"/>
      <c r="I274" s="29">
        <v>0.4</v>
      </c>
      <c r="J274" s="130">
        <f>I274*(E274+F274+H274)</f>
        <v>1.7280000000000002</v>
      </c>
      <c r="K274" s="29">
        <v>1</v>
      </c>
      <c r="L274" s="28">
        <f>K274*(E274+F274+H274)</f>
        <v>4.32</v>
      </c>
      <c r="M274" s="24"/>
      <c r="N274" s="28">
        <f>+L274-J274</f>
        <v>2.5920000000000001</v>
      </c>
      <c r="O274" s="64">
        <f>+M274*N274*1490000</f>
        <v>0</v>
      </c>
      <c r="P274" s="53">
        <v>2023</v>
      </c>
      <c r="Q274" s="67" t="s">
        <v>77</v>
      </c>
      <c r="R274" s="24" t="s">
        <v>428</v>
      </c>
    </row>
    <row r="275" spans="1:18" s="143" customFormat="1" ht="27" x14ac:dyDescent="0.25">
      <c r="A275" s="142"/>
      <c r="B275" s="43" t="s">
        <v>429</v>
      </c>
      <c r="C275" s="44"/>
      <c r="D275" s="45"/>
      <c r="E275" s="46"/>
      <c r="F275" s="46"/>
      <c r="G275" s="47"/>
      <c r="H275" s="45"/>
      <c r="I275" s="49"/>
      <c r="J275" s="50"/>
      <c r="K275" s="49"/>
      <c r="L275" s="45"/>
      <c r="M275" s="47">
        <f>SUM(M274:M274)</f>
        <v>0</v>
      </c>
      <c r="N275" s="45"/>
      <c r="O275" s="65">
        <f>SUM(O274:O274)</f>
        <v>0</v>
      </c>
      <c r="P275" s="54"/>
      <c r="Q275" s="140"/>
      <c r="R275" s="47"/>
    </row>
    <row r="276" spans="1:18" s="83" customFormat="1" ht="25.5" x14ac:dyDescent="0.25">
      <c r="A276" s="128">
        <v>119</v>
      </c>
      <c r="B276" s="25" t="s">
        <v>430</v>
      </c>
      <c r="C276" s="26">
        <v>34372</v>
      </c>
      <c r="D276" s="28" t="s">
        <v>102</v>
      </c>
      <c r="E276" s="27">
        <v>2.67</v>
      </c>
      <c r="F276" s="27"/>
      <c r="G276" s="24"/>
      <c r="H276" s="28"/>
      <c r="I276" s="29">
        <v>0.4</v>
      </c>
      <c r="J276" s="130">
        <f>I276*(E276+F276+H276)</f>
        <v>1.0680000000000001</v>
      </c>
      <c r="K276" s="29">
        <v>1</v>
      </c>
      <c r="L276" s="28">
        <f>K276*(E276+F276+H276)</f>
        <v>2.67</v>
      </c>
      <c r="M276" s="24">
        <v>6</v>
      </c>
      <c r="N276" s="28">
        <f>+L276-J276</f>
        <v>1.6019999999999999</v>
      </c>
      <c r="O276" s="64">
        <f>+M276*N276*1800000</f>
        <v>17301599.999999996</v>
      </c>
      <c r="P276" s="53">
        <v>2023</v>
      </c>
      <c r="Q276" s="67" t="s">
        <v>77</v>
      </c>
      <c r="R276" s="24" t="s">
        <v>27</v>
      </c>
    </row>
    <row r="277" spans="1:18" s="143" customFormat="1" ht="40.5" x14ac:dyDescent="0.25">
      <c r="A277" s="142"/>
      <c r="B277" s="43" t="s">
        <v>433</v>
      </c>
      <c r="C277" s="44"/>
      <c r="D277" s="45"/>
      <c r="E277" s="46"/>
      <c r="F277" s="46"/>
      <c r="G277" s="47"/>
      <c r="H277" s="45"/>
      <c r="I277" s="49"/>
      <c r="J277" s="50"/>
      <c r="K277" s="49"/>
      <c r="L277" s="45"/>
      <c r="M277" s="47">
        <f>SUM(M276:M276)</f>
        <v>6</v>
      </c>
      <c r="N277" s="45"/>
      <c r="O277" s="65">
        <f>SUM(O276:O276)</f>
        <v>17301599.999999996</v>
      </c>
      <c r="P277" s="54"/>
      <c r="Q277" s="140"/>
      <c r="R277" s="47"/>
    </row>
    <row r="278" spans="1:18" s="139" customFormat="1" ht="25.5" x14ac:dyDescent="0.25">
      <c r="A278" s="128">
        <v>120</v>
      </c>
      <c r="B278" s="17" t="s">
        <v>434</v>
      </c>
      <c r="C278" s="18">
        <v>34997</v>
      </c>
      <c r="D278" s="21" t="s">
        <v>102</v>
      </c>
      <c r="E278" s="20">
        <v>2.34</v>
      </c>
      <c r="F278" s="20"/>
      <c r="G278" s="19"/>
      <c r="H278" s="21"/>
      <c r="I278" s="22">
        <v>0.4</v>
      </c>
      <c r="J278" s="23">
        <f>I278*(E278+F278+H278)</f>
        <v>0.93599999999999994</v>
      </c>
      <c r="K278" s="22">
        <v>1</v>
      </c>
      <c r="L278" s="21">
        <f>K278*(E278+F278+H278)</f>
        <v>2.34</v>
      </c>
      <c r="M278" s="19">
        <v>2</v>
      </c>
      <c r="N278" s="28">
        <f>+L278-J278</f>
        <v>1.4039999999999999</v>
      </c>
      <c r="O278" s="64">
        <f>+M278*N278*1800000</f>
        <v>5054400</v>
      </c>
      <c r="P278" s="53">
        <v>2023</v>
      </c>
      <c r="Q278" s="67" t="s">
        <v>77</v>
      </c>
      <c r="R278" s="19" t="s">
        <v>60</v>
      </c>
    </row>
    <row r="279" spans="1:18" s="133" customFormat="1" ht="25.5" x14ac:dyDescent="0.25">
      <c r="A279" s="131"/>
      <c r="B279" s="30" t="s">
        <v>434</v>
      </c>
      <c r="C279" s="31">
        <v>34997</v>
      </c>
      <c r="D279" s="34" t="s">
        <v>102</v>
      </c>
      <c r="E279" s="33">
        <v>2.67</v>
      </c>
      <c r="F279" s="33"/>
      <c r="G279" s="32"/>
      <c r="H279" s="34"/>
      <c r="I279" s="35">
        <v>0.4</v>
      </c>
      <c r="J279" s="42">
        <f>I279*(E279+F279+H279)</f>
        <v>1.0680000000000001</v>
      </c>
      <c r="K279" s="35">
        <v>1</v>
      </c>
      <c r="L279" s="34">
        <f>K279*(E279+F279+H279)</f>
        <v>2.67</v>
      </c>
      <c r="M279" s="32">
        <v>4</v>
      </c>
      <c r="N279" s="34">
        <f>+L279-J279</f>
        <v>1.6019999999999999</v>
      </c>
      <c r="O279" s="63">
        <f>+M279*N279*1800000</f>
        <v>11534399.999999998</v>
      </c>
      <c r="P279" s="52">
        <v>2023</v>
      </c>
      <c r="Q279" s="132" t="s">
        <v>77</v>
      </c>
      <c r="R279" s="32" t="s">
        <v>61</v>
      </c>
    </row>
    <row r="280" spans="1:18" s="138" customFormat="1" ht="27" x14ac:dyDescent="0.25">
      <c r="A280" s="134"/>
      <c r="B280" s="43" t="s">
        <v>435</v>
      </c>
      <c r="C280" s="44"/>
      <c r="D280" s="45"/>
      <c r="E280" s="46"/>
      <c r="F280" s="46"/>
      <c r="G280" s="47"/>
      <c r="H280" s="45"/>
      <c r="I280" s="49"/>
      <c r="J280" s="50"/>
      <c r="K280" s="41"/>
      <c r="L280" s="40"/>
      <c r="M280" s="47">
        <f>SUM(M278:M279)</f>
        <v>6</v>
      </c>
      <c r="N280" s="40"/>
      <c r="O280" s="135">
        <f>SUM(O278:O279)</f>
        <v>16588799.999999998</v>
      </c>
      <c r="P280" s="136"/>
      <c r="Q280" s="140"/>
      <c r="R280" s="38"/>
    </row>
    <row r="281" spans="1:18" s="139" customFormat="1" ht="25.5" x14ac:dyDescent="0.25">
      <c r="A281" s="128">
        <v>121</v>
      </c>
      <c r="B281" s="17" t="s">
        <v>436</v>
      </c>
      <c r="C281" s="18">
        <v>33637</v>
      </c>
      <c r="D281" s="21" t="s">
        <v>102</v>
      </c>
      <c r="E281" s="20">
        <v>2.34</v>
      </c>
      <c r="F281" s="20"/>
      <c r="G281" s="19"/>
      <c r="H281" s="21"/>
      <c r="I281" s="22">
        <v>0.4</v>
      </c>
      <c r="J281" s="23">
        <f>I281*(E281+F281+H281)</f>
        <v>0.93599999999999994</v>
      </c>
      <c r="K281" s="22">
        <v>1</v>
      </c>
      <c r="L281" s="21">
        <f>K281*(E281+F281+H281)</f>
        <v>2.34</v>
      </c>
      <c r="M281" s="19">
        <v>2</v>
      </c>
      <c r="N281" s="28">
        <f>+L281-J281</f>
        <v>1.4039999999999999</v>
      </c>
      <c r="O281" s="64">
        <f>+M281*N281*1800000</f>
        <v>5054400</v>
      </c>
      <c r="P281" s="53">
        <v>2023</v>
      </c>
      <c r="Q281" s="67" t="s">
        <v>77</v>
      </c>
      <c r="R281" s="19" t="s">
        <v>60</v>
      </c>
    </row>
    <row r="282" spans="1:18" s="133" customFormat="1" ht="25.5" x14ac:dyDescent="0.25">
      <c r="A282" s="131"/>
      <c r="B282" s="30" t="s">
        <v>436</v>
      </c>
      <c r="C282" s="31">
        <v>33637</v>
      </c>
      <c r="D282" s="34" t="s">
        <v>102</v>
      </c>
      <c r="E282" s="33">
        <v>2.67</v>
      </c>
      <c r="F282" s="33"/>
      <c r="G282" s="32"/>
      <c r="H282" s="34"/>
      <c r="I282" s="35">
        <v>0.4</v>
      </c>
      <c r="J282" s="42">
        <f>I282*(E282+F282+H282)</f>
        <v>1.0680000000000001</v>
      </c>
      <c r="K282" s="35">
        <v>1</v>
      </c>
      <c r="L282" s="34">
        <f>K282*(E282+F282+H282)</f>
        <v>2.67</v>
      </c>
      <c r="M282" s="32">
        <v>4</v>
      </c>
      <c r="N282" s="34">
        <f>+L282-J282</f>
        <v>1.6019999999999999</v>
      </c>
      <c r="O282" s="63">
        <f>+M282*N282*1800000</f>
        <v>11534399.999999998</v>
      </c>
      <c r="P282" s="53">
        <v>2023</v>
      </c>
      <c r="Q282" s="132" t="s">
        <v>77</v>
      </c>
      <c r="R282" s="32" t="s">
        <v>61</v>
      </c>
    </row>
    <row r="283" spans="1:18" s="138" customFormat="1" ht="27" x14ac:dyDescent="0.25">
      <c r="A283" s="134"/>
      <c r="B283" s="43" t="s">
        <v>437</v>
      </c>
      <c r="C283" s="44"/>
      <c r="D283" s="45"/>
      <c r="E283" s="46"/>
      <c r="F283" s="46"/>
      <c r="G283" s="47"/>
      <c r="H283" s="45"/>
      <c r="I283" s="49"/>
      <c r="J283" s="50"/>
      <c r="K283" s="41"/>
      <c r="L283" s="40"/>
      <c r="M283" s="47">
        <f>SUM(M281:M282)</f>
        <v>6</v>
      </c>
      <c r="N283" s="40"/>
      <c r="O283" s="135">
        <f>SUM(O281:O282)</f>
        <v>16588799.999999998</v>
      </c>
      <c r="P283" s="136"/>
      <c r="Q283" s="140"/>
      <c r="R283" s="38"/>
    </row>
    <row r="284" spans="1:18" s="83" customFormat="1" ht="25.5" x14ac:dyDescent="0.25">
      <c r="A284" s="128">
        <v>122</v>
      </c>
      <c r="B284" s="25" t="s">
        <v>438</v>
      </c>
      <c r="C284" s="26">
        <v>35744</v>
      </c>
      <c r="D284" s="24" t="s">
        <v>64</v>
      </c>
      <c r="E284" s="27">
        <v>2.34</v>
      </c>
      <c r="F284" s="27"/>
      <c r="G284" s="24"/>
      <c r="H284" s="28"/>
      <c r="I284" s="29">
        <v>0.4</v>
      </c>
      <c r="J284" s="130">
        <f>I284*(E284+F284+H284)</f>
        <v>0.93599999999999994</v>
      </c>
      <c r="K284" s="29">
        <v>1</v>
      </c>
      <c r="L284" s="28">
        <f>K284*(E284+F284+H284)</f>
        <v>2.34</v>
      </c>
      <c r="M284" s="24">
        <v>5</v>
      </c>
      <c r="N284" s="28">
        <f>+L284-J284</f>
        <v>1.4039999999999999</v>
      </c>
      <c r="O284" s="64">
        <f>+M284*N284*1800000</f>
        <v>12636000</v>
      </c>
      <c r="P284" s="53">
        <v>2023</v>
      </c>
      <c r="Q284" s="67" t="s">
        <v>77</v>
      </c>
      <c r="R284" s="24" t="s">
        <v>73</v>
      </c>
    </row>
    <row r="285" spans="1:18" s="133" customFormat="1" ht="25.5" x14ac:dyDescent="0.25">
      <c r="A285" s="131"/>
      <c r="B285" s="30" t="s">
        <v>438</v>
      </c>
      <c r="C285" s="31">
        <v>35744</v>
      </c>
      <c r="D285" s="32" t="s">
        <v>64</v>
      </c>
      <c r="E285" s="33">
        <v>2.67</v>
      </c>
      <c r="F285" s="33"/>
      <c r="G285" s="32"/>
      <c r="H285" s="34"/>
      <c r="I285" s="35">
        <v>0.4</v>
      </c>
      <c r="J285" s="42">
        <f>I285*(E285+F285+H285)</f>
        <v>1.0680000000000001</v>
      </c>
      <c r="K285" s="35">
        <v>1</v>
      </c>
      <c r="L285" s="34">
        <f>K285*(E285+F285+H285)</f>
        <v>2.67</v>
      </c>
      <c r="M285" s="32">
        <v>1</v>
      </c>
      <c r="N285" s="34">
        <f>+L285-J285</f>
        <v>1.6019999999999999</v>
      </c>
      <c r="O285" s="63">
        <f>+M285*N285*1800000</f>
        <v>2883599.9999999995</v>
      </c>
      <c r="P285" s="52">
        <v>2023</v>
      </c>
      <c r="Q285" s="132" t="s">
        <v>77</v>
      </c>
      <c r="R285" s="32" t="s">
        <v>74</v>
      </c>
    </row>
    <row r="286" spans="1:18" s="138" customFormat="1" ht="27" x14ac:dyDescent="0.25">
      <c r="A286" s="134"/>
      <c r="B286" s="43" t="s">
        <v>441</v>
      </c>
      <c r="C286" s="44"/>
      <c r="D286" s="47"/>
      <c r="E286" s="46"/>
      <c r="F286" s="46"/>
      <c r="G286" s="47"/>
      <c r="H286" s="45"/>
      <c r="I286" s="49"/>
      <c r="J286" s="50"/>
      <c r="K286" s="41"/>
      <c r="L286" s="40"/>
      <c r="M286" s="47">
        <f>SUM(M284:M285)</f>
        <v>6</v>
      </c>
      <c r="N286" s="40"/>
      <c r="O286" s="135">
        <f>SUM(O284:O285)</f>
        <v>15519600</v>
      </c>
      <c r="P286" s="136"/>
      <c r="Q286" s="140"/>
      <c r="R286" s="38"/>
    </row>
    <row r="287" spans="1:18" s="83" customFormat="1" ht="25.5" x14ac:dyDescent="0.25">
      <c r="A287" s="128">
        <v>123</v>
      </c>
      <c r="B287" s="25" t="s">
        <v>442</v>
      </c>
      <c r="C287" s="26">
        <v>30155</v>
      </c>
      <c r="D287" s="53" t="s">
        <v>24</v>
      </c>
      <c r="E287" s="27">
        <v>3.65</v>
      </c>
      <c r="F287" s="27"/>
      <c r="G287" s="24"/>
      <c r="H287" s="28"/>
      <c r="I287" s="29">
        <v>0.4</v>
      </c>
      <c r="J287" s="130">
        <f>I287*(E287+F287+H287)</f>
        <v>1.46</v>
      </c>
      <c r="K287" s="29">
        <v>1</v>
      </c>
      <c r="L287" s="28">
        <f>K287*(E287+F287+H287)</f>
        <v>3.65</v>
      </c>
      <c r="M287" s="24">
        <v>6</v>
      </c>
      <c r="N287" s="28">
        <f>+L287-J287</f>
        <v>2.19</v>
      </c>
      <c r="O287" s="64">
        <f>+M287*N287*1800000</f>
        <v>23652000</v>
      </c>
      <c r="P287" s="53">
        <v>2023</v>
      </c>
      <c r="Q287" s="67" t="s">
        <v>77</v>
      </c>
      <c r="R287" s="24" t="s">
        <v>27</v>
      </c>
    </row>
    <row r="288" spans="1:18" s="138" customFormat="1" ht="27" x14ac:dyDescent="0.25">
      <c r="A288" s="134"/>
      <c r="B288" s="43" t="s">
        <v>445</v>
      </c>
      <c r="C288" s="44"/>
      <c r="D288" s="54"/>
      <c r="E288" s="46"/>
      <c r="F288" s="46"/>
      <c r="G288" s="47"/>
      <c r="H288" s="45"/>
      <c r="I288" s="49"/>
      <c r="J288" s="50"/>
      <c r="K288" s="41"/>
      <c r="L288" s="40"/>
      <c r="M288" s="47">
        <f>SUM(M287:M287)</f>
        <v>6</v>
      </c>
      <c r="N288" s="40"/>
      <c r="O288" s="135">
        <f>SUM(O287:O287)</f>
        <v>23652000</v>
      </c>
      <c r="P288" s="136"/>
      <c r="Q288" s="140"/>
      <c r="R288" s="38"/>
    </row>
    <row r="289" spans="1:18" s="83" customFormat="1" ht="25.5" x14ac:dyDescent="0.25">
      <c r="A289" s="128">
        <v>124</v>
      </c>
      <c r="B289" s="25" t="s">
        <v>446</v>
      </c>
      <c r="C289" s="26">
        <v>30103</v>
      </c>
      <c r="D289" s="53" t="s">
        <v>24</v>
      </c>
      <c r="E289" s="27">
        <v>3.65</v>
      </c>
      <c r="F289" s="27">
        <v>0.4</v>
      </c>
      <c r="G289" s="24"/>
      <c r="H289" s="28"/>
      <c r="I289" s="29">
        <v>0.4</v>
      </c>
      <c r="J289" s="130">
        <f>I289*(E289+F289+H289)</f>
        <v>1.62</v>
      </c>
      <c r="K289" s="29">
        <v>1</v>
      </c>
      <c r="L289" s="28">
        <f>K289*(E289+F289+H289)</f>
        <v>4.05</v>
      </c>
      <c r="M289" s="24">
        <v>6</v>
      </c>
      <c r="N289" s="28">
        <f>+L289-J289</f>
        <v>2.4299999999999997</v>
      </c>
      <c r="O289" s="64">
        <f>+M289*N289*1800000</f>
        <v>26243999.999999996</v>
      </c>
      <c r="P289" s="53">
        <v>2023</v>
      </c>
      <c r="Q289" s="67" t="s">
        <v>77</v>
      </c>
      <c r="R289" s="24" t="s">
        <v>27</v>
      </c>
    </row>
    <row r="290" spans="1:18" s="138" customFormat="1" ht="27" x14ac:dyDescent="0.25">
      <c r="A290" s="134"/>
      <c r="B290" s="43" t="s">
        <v>448</v>
      </c>
      <c r="C290" s="44"/>
      <c r="D290" s="54"/>
      <c r="E290" s="46"/>
      <c r="F290" s="46"/>
      <c r="G290" s="47"/>
      <c r="H290" s="45"/>
      <c r="I290" s="49"/>
      <c r="J290" s="50"/>
      <c r="K290" s="41"/>
      <c r="L290" s="40"/>
      <c r="M290" s="47">
        <f>SUM(M289:M289)</f>
        <v>6</v>
      </c>
      <c r="N290" s="40"/>
      <c r="O290" s="135">
        <f>SUM(O289:O289)</f>
        <v>26243999.999999996</v>
      </c>
      <c r="P290" s="136"/>
      <c r="Q290" s="140"/>
      <c r="R290" s="38"/>
    </row>
    <row r="291" spans="1:18" s="133" customFormat="1" ht="38.25" x14ac:dyDescent="0.25">
      <c r="A291" s="141">
        <v>125</v>
      </c>
      <c r="B291" s="17" t="s">
        <v>449</v>
      </c>
      <c r="C291" s="59">
        <v>32054</v>
      </c>
      <c r="D291" s="51" t="s">
        <v>24</v>
      </c>
      <c r="E291" s="20">
        <v>3.03</v>
      </c>
      <c r="F291" s="20"/>
      <c r="G291" s="19"/>
      <c r="H291" s="21"/>
      <c r="I291" s="22">
        <v>0.5</v>
      </c>
      <c r="J291" s="23">
        <f>I291*(E291+F291+H291)</f>
        <v>1.5149999999999999</v>
      </c>
      <c r="K291" s="22">
        <v>1</v>
      </c>
      <c r="L291" s="21">
        <f>K291*(E291+F291+H291)</f>
        <v>3.03</v>
      </c>
      <c r="M291" s="19">
        <v>2</v>
      </c>
      <c r="N291" s="21">
        <f>+L291-J291</f>
        <v>1.5149999999999999</v>
      </c>
      <c r="O291" s="66">
        <f>+M291*N291*1800000</f>
        <v>5454000</v>
      </c>
      <c r="P291" s="51">
        <v>2023</v>
      </c>
      <c r="Q291" s="129" t="s">
        <v>271</v>
      </c>
      <c r="R291" s="19" t="s">
        <v>453</v>
      </c>
    </row>
    <row r="292" spans="1:18" s="133" customFormat="1" ht="25.5" x14ac:dyDescent="0.25">
      <c r="A292" s="141"/>
      <c r="B292" s="17" t="s">
        <v>449</v>
      </c>
      <c r="C292" s="59">
        <v>32054</v>
      </c>
      <c r="D292" s="51" t="s">
        <v>24</v>
      </c>
      <c r="E292" s="20">
        <v>3.03</v>
      </c>
      <c r="F292" s="20"/>
      <c r="G292" s="19"/>
      <c r="H292" s="21"/>
      <c r="I292" s="22">
        <v>0.4</v>
      </c>
      <c r="J292" s="23">
        <f>I292*(E292+F292+H292)</f>
        <v>1.212</v>
      </c>
      <c r="K292" s="22">
        <v>1</v>
      </c>
      <c r="L292" s="21">
        <f>K292*(E292+F292+H292)</f>
        <v>3.03</v>
      </c>
      <c r="M292" s="19">
        <v>1</v>
      </c>
      <c r="N292" s="21">
        <f>+L292-J292</f>
        <v>1.8179999999999998</v>
      </c>
      <c r="O292" s="66">
        <f>+M292*N292*1800000</f>
        <v>3272399.9999999995</v>
      </c>
      <c r="P292" s="51">
        <v>2023</v>
      </c>
      <c r="Q292" s="129" t="s">
        <v>77</v>
      </c>
      <c r="R292" s="19" t="s">
        <v>454</v>
      </c>
    </row>
    <row r="293" spans="1:18" s="133" customFormat="1" ht="25.5" x14ac:dyDescent="0.25">
      <c r="A293" s="131"/>
      <c r="B293" s="30" t="s">
        <v>449</v>
      </c>
      <c r="C293" s="60">
        <v>32054</v>
      </c>
      <c r="D293" s="52" t="s">
        <v>24</v>
      </c>
      <c r="E293" s="33">
        <v>3.34</v>
      </c>
      <c r="F293" s="33"/>
      <c r="G293" s="32"/>
      <c r="H293" s="34"/>
      <c r="I293" s="35">
        <v>0.4</v>
      </c>
      <c r="J293" s="42">
        <f>I293*(E293+F293+H293)</f>
        <v>1.3360000000000001</v>
      </c>
      <c r="K293" s="35">
        <v>1</v>
      </c>
      <c r="L293" s="34">
        <f>K293*(E293+F293+H293)</f>
        <v>3.34</v>
      </c>
      <c r="M293" s="32">
        <v>3</v>
      </c>
      <c r="N293" s="34">
        <f>+L293-J293</f>
        <v>2.0039999999999996</v>
      </c>
      <c r="O293" s="63">
        <f>+M293*N293*1800000</f>
        <v>10821599.999999998</v>
      </c>
      <c r="P293" s="51">
        <v>2023</v>
      </c>
      <c r="Q293" s="132" t="s">
        <v>77</v>
      </c>
      <c r="R293" s="32" t="s">
        <v>285</v>
      </c>
    </row>
    <row r="294" spans="1:18" s="138" customFormat="1" ht="27" x14ac:dyDescent="0.25">
      <c r="A294" s="134"/>
      <c r="B294" s="43" t="s">
        <v>455</v>
      </c>
      <c r="C294" s="62"/>
      <c r="D294" s="54"/>
      <c r="E294" s="46"/>
      <c r="F294" s="46"/>
      <c r="G294" s="47"/>
      <c r="H294" s="45"/>
      <c r="I294" s="49"/>
      <c r="J294" s="50"/>
      <c r="K294" s="41"/>
      <c r="L294" s="40"/>
      <c r="M294" s="47">
        <f>SUM(M291:M293)</f>
        <v>6</v>
      </c>
      <c r="N294" s="40"/>
      <c r="O294" s="135">
        <f>SUM(O291:O293)</f>
        <v>19548000</v>
      </c>
      <c r="P294" s="136"/>
      <c r="Q294" s="140"/>
      <c r="R294" s="38"/>
    </row>
    <row r="295" spans="1:18" s="139" customFormat="1" ht="38.25" x14ac:dyDescent="0.25">
      <c r="A295" s="141">
        <v>126</v>
      </c>
      <c r="B295" s="17" t="s">
        <v>76</v>
      </c>
      <c r="C295" s="18">
        <v>29287</v>
      </c>
      <c r="D295" s="19" t="s">
        <v>64</v>
      </c>
      <c r="E295" s="20">
        <v>3.66</v>
      </c>
      <c r="F295" s="20"/>
      <c r="G295" s="19"/>
      <c r="H295" s="21"/>
      <c r="I295" s="22">
        <v>0.4</v>
      </c>
      <c r="J295" s="23">
        <f>I295*(E295+F295+H295)</f>
        <v>1.4640000000000002</v>
      </c>
      <c r="K295" s="22">
        <v>1</v>
      </c>
      <c r="L295" s="21">
        <f>K295*(E295+F295+H295)</f>
        <v>3.66</v>
      </c>
      <c r="M295" s="19">
        <v>6</v>
      </c>
      <c r="N295" s="21">
        <f>+L295-J295</f>
        <v>2.1959999999999997</v>
      </c>
      <c r="O295" s="66">
        <f>+M295*N295*1800000</f>
        <v>23716799.999999996</v>
      </c>
      <c r="P295" s="51">
        <v>2023</v>
      </c>
      <c r="Q295" s="129" t="s">
        <v>80</v>
      </c>
      <c r="R295" s="19" t="s">
        <v>81</v>
      </c>
    </row>
    <row r="296" spans="1:18" s="138" customFormat="1" ht="27" x14ac:dyDescent="0.25">
      <c r="A296" s="134"/>
      <c r="B296" s="43" t="s">
        <v>82</v>
      </c>
      <c r="C296" s="44"/>
      <c r="D296" s="47"/>
      <c r="E296" s="46"/>
      <c r="F296" s="46"/>
      <c r="G296" s="47"/>
      <c r="H296" s="45"/>
      <c r="I296" s="49"/>
      <c r="J296" s="50"/>
      <c r="K296" s="41"/>
      <c r="L296" s="40"/>
      <c r="M296" s="47">
        <f>SUM(M295:M295)</f>
        <v>6</v>
      </c>
      <c r="N296" s="40"/>
      <c r="O296" s="135">
        <f>SUM(O295:O295)</f>
        <v>23716799.999999996</v>
      </c>
      <c r="P296" s="136"/>
      <c r="Q296" s="140"/>
      <c r="R296" s="38"/>
    </row>
    <row r="297" spans="1:18" s="83" customFormat="1" ht="25.5" x14ac:dyDescent="0.25">
      <c r="A297" s="128">
        <v>127</v>
      </c>
      <c r="B297" s="25" t="s">
        <v>456</v>
      </c>
      <c r="C297" s="61">
        <v>32425</v>
      </c>
      <c r="D297" s="24" t="s">
        <v>24</v>
      </c>
      <c r="E297" s="27">
        <v>3.34</v>
      </c>
      <c r="F297" s="27"/>
      <c r="G297" s="24"/>
      <c r="H297" s="28"/>
      <c r="I297" s="29">
        <v>0.4</v>
      </c>
      <c r="J297" s="130">
        <f>I297*(E297+F297+H297)</f>
        <v>1.3360000000000001</v>
      </c>
      <c r="K297" s="29">
        <v>1</v>
      </c>
      <c r="L297" s="28">
        <f>K297*(E297+F297+H297)</f>
        <v>3.34</v>
      </c>
      <c r="M297" s="24">
        <v>6</v>
      </c>
      <c r="N297" s="28">
        <f>+L297-J297</f>
        <v>2.0039999999999996</v>
      </c>
      <c r="O297" s="64">
        <f>+M297*N297*1800000</f>
        <v>21643199.999999996</v>
      </c>
      <c r="P297" s="53">
        <v>2023</v>
      </c>
      <c r="Q297" s="67" t="s">
        <v>77</v>
      </c>
      <c r="R297" s="24" t="s">
        <v>27</v>
      </c>
    </row>
    <row r="298" spans="1:18" s="138" customFormat="1" ht="27" x14ac:dyDescent="0.25">
      <c r="A298" s="134"/>
      <c r="B298" s="43" t="s">
        <v>457</v>
      </c>
      <c r="C298" s="62"/>
      <c r="D298" s="47"/>
      <c r="E298" s="46"/>
      <c r="F298" s="46"/>
      <c r="G298" s="47"/>
      <c r="H298" s="45"/>
      <c r="I298" s="49"/>
      <c r="J298" s="50"/>
      <c r="K298" s="41"/>
      <c r="L298" s="40"/>
      <c r="M298" s="47">
        <f>SUM(M297:M297)</f>
        <v>6</v>
      </c>
      <c r="N298" s="40"/>
      <c r="O298" s="135">
        <f>SUM(O297:O297)</f>
        <v>21643199.999999996</v>
      </c>
      <c r="P298" s="136"/>
      <c r="Q298" s="140"/>
      <c r="R298" s="38"/>
    </row>
    <row r="299" spans="1:18" s="83" customFormat="1" ht="25.5" x14ac:dyDescent="0.25">
      <c r="A299" s="128">
        <v>128</v>
      </c>
      <c r="B299" s="25" t="s">
        <v>458</v>
      </c>
      <c r="C299" s="26">
        <v>31836</v>
      </c>
      <c r="D299" s="28" t="s">
        <v>84</v>
      </c>
      <c r="E299" s="27">
        <v>3.34</v>
      </c>
      <c r="F299" s="27"/>
      <c r="G299" s="24"/>
      <c r="H299" s="28"/>
      <c r="I299" s="29">
        <v>0.4</v>
      </c>
      <c r="J299" s="130">
        <f>I299*(E299+F299+H299)</f>
        <v>1.3360000000000001</v>
      </c>
      <c r="K299" s="29">
        <v>1</v>
      </c>
      <c r="L299" s="28">
        <f>K299*(E299+F299+H299)</f>
        <v>3.34</v>
      </c>
      <c r="M299" s="24">
        <v>6</v>
      </c>
      <c r="N299" s="28">
        <f>+L299-J299</f>
        <v>2.0039999999999996</v>
      </c>
      <c r="O299" s="64">
        <f>+M299*N299*1800000</f>
        <v>21643199.999999996</v>
      </c>
      <c r="P299" s="53">
        <v>2023</v>
      </c>
      <c r="Q299" s="67" t="s">
        <v>77</v>
      </c>
      <c r="R299" s="24" t="s">
        <v>27</v>
      </c>
    </row>
    <row r="300" spans="1:18" s="138" customFormat="1" ht="27" x14ac:dyDescent="0.25">
      <c r="A300" s="134"/>
      <c r="B300" s="43" t="s">
        <v>459</v>
      </c>
      <c r="C300" s="44"/>
      <c r="D300" s="45"/>
      <c r="E300" s="46"/>
      <c r="F300" s="46"/>
      <c r="G300" s="47"/>
      <c r="H300" s="45"/>
      <c r="I300" s="49"/>
      <c r="J300" s="50"/>
      <c r="K300" s="41"/>
      <c r="L300" s="40"/>
      <c r="M300" s="47">
        <f>SUM(M299:M299)</f>
        <v>6</v>
      </c>
      <c r="N300" s="40"/>
      <c r="O300" s="135">
        <f>SUM(O299:O299)</f>
        <v>21643199.999999996</v>
      </c>
      <c r="P300" s="136"/>
      <c r="Q300" s="140"/>
      <c r="R300" s="38"/>
    </row>
    <row r="301" spans="1:18" s="83" customFormat="1" ht="25.5" x14ac:dyDescent="0.25">
      <c r="A301" s="128">
        <v>129</v>
      </c>
      <c r="B301" s="25" t="s">
        <v>460</v>
      </c>
      <c r="C301" s="56">
        <v>32952</v>
      </c>
      <c r="D301" s="24" t="s">
        <v>24</v>
      </c>
      <c r="E301" s="27">
        <v>2.72</v>
      </c>
      <c r="F301" s="27"/>
      <c r="G301" s="24"/>
      <c r="H301" s="28"/>
      <c r="I301" s="29">
        <v>0.4</v>
      </c>
      <c r="J301" s="130">
        <f>I301*(E301+F301+H301)</f>
        <v>1.0880000000000001</v>
      </c>
      <c r="K301" s="29">
        <v>1</v>
      </c>
      <c r="L301" s="28">
        <f>K301*(E301+F301+H301)</f>
        <v>2.72</v>
      </c>
      <c r="M301" s="24">
        <v>6</v>
      </c>
      <c r="N301" s="28">
        <f>+L301-J301</f>
        <v>1.6320000000000001</v>
      </c>
      <c r="O301" s="64">
        <f>+M301*N301*1800000</f>
        <v>17625600.000000004</v>
      </c>
      <c r="P301" s="53">
        <v>2023</v>
      </c>
      <c r="Q301" s="67" t="s">
        <v>77</v>
      </c>
      <c r="R301" s="24" t="s">
        <v>27</v>
      </c>
    </row>
    <row r="302" spans="1:18" s="138" customFormat="1" ht="27" x14ac:dyDescent="0.25">
      <c r="A302" s="134"/>
      <c r="B302" s="43" t="s">
        <v>461</v>
      </c>
      <c r="C302" s="57"/>
      <c r="D302" s="47"/>
      <c r="E302" s="46"/>
      <c r="F302" s="46"/>
      <c r="G302" s="47"/>
      <c r="H302" s="45"/>
      <c r="I302" s="49"/>
      <c r="J302" s="50"/>
      <c r="K302" s="41"/>
      <c r="L302" s="40"/>
      <c r="M302" s="47">
        <f>SUM(M301:M301)</f>
        <v>6</v>
      </c>
      <c r="N302" s="40"/>
      <c r="O302" s="135">
        <f>SUM(O301:O301)</f>
        <v>17625600.000000004</v>
      </c>
      <c r="P302" s="136"/>
      <c r="Q302" s="140"/>
      <c r="R302" s="38"/>
    </row>
    <row r="303" spans="1:18" s="83" customFormat="1" ht="25.5" x14ac:dyDescent="0.25">
      <c r="A303" s="128">
        <v>130</v>
      </c>
      <c r="B303" s="25" t="s">
        <v>462</v>
      </c>
      <c r="C303" s="26">
        <v>33271</v>
      </c>
      <c r="D303" s="28" t="s">
        <v>102</v>
      </c>
      <c r="E303" s="27">
        <v>3</v>
      </c>
      <c r="F303" s="27">
        <v>0.4</v>
      </c>
      <c r="G303" s="24"/>
      <c r="H303" s="28"/>
      <c r="I303" s="29">
        <v>0.4</v>
      </c>
      <c r="J303" s="130">
        <f>I303*(E303+F303+H303)</f>
        <v>1.36</v>
      </c>
      <c r="K303" s="29">
        <v>1</v>
      </c>
      <c r="L303" s="28">
        <f>K303*(E303+F303+H303)</f>
        <v>3.4</v>
      </c>
      <c r="M303" s="24">
        <v>4</v>
      </c>
      <c r="N303" s="28">
        <f>+L303-J303</f>
        <v>2.04</v>
      </c>
      <c r="O303" s="64">
        <f>+M303*N303*1800000</f>
        <v>14688000</v>
      </c>
      <c r="P303" s="53">
        <v>2023</v>
      </c>
      <c r="Q303" s="67" t="s">
        <v>72</v>
      </c>
      <c r="R303" s="24" t="s">
        <v>463</v>
      </c>
    </row>
    <row r="304" spans="1:18" s="138" customFormat="1" ht="27" x14ac:dyDescent="0.25">
      <c r="A304" s="134"/>
      <c r="B304" s="43" t="s">
        <v>464</v>
      </c>
      <c r="C304" s="44"/>
      <c r="D304" s="45"/>
      <c r="E304" s="46"/>
      <c r="F304" s="46"/>
      <c r="G304" s="47"/>
      <c r="H304" s="45"/>
      <c r="I304" s="49"/>
      <c r="J304" s="50"/>
      <c r="K304" s="41"/>
      <c r="L304" s="40"/>
      <c r="M304" s="47">
        <f>SUM(M303)</f>
        <v>4</v>
      </c>
      <c r="N304" s="40"/>
      <c r="O304" s="135">
        <f>SUM(O303:O303)</f>
        <v>14688000</v>
      </c>
      <c r="P304" s="136"/>
      <c r="Q304" s="140"/>
      <c r="R304" s="38"/>
    </row>
    <row r="305" spans="1:18" s="83" customFormat="1" ht="17.25" customHeight="1" x14ac:dyDescent="0.25">
      <c r="A305" s="128">
        <v>131</v>
      </c>
      <c r="B305" s="25" t="s">
        <v>465</v>
      </c>
      <c r="C305" s="26">
        <v>34876</v>
      </c>
      <c r="D305" s="28" t="s">
        <v>102</v>
      </c>
      <c r="E305" s="27">
        <v>2.34</v>
      </c>
      <c r="F305" s="27"/>
      <c r="G305" s="24"/>
      <c r="H305" s="28"/>
      <c r="I305" s="29">
        <v>0.4</v>
      </c>
      <c r="J305" s="130">
        <f>I305*(E305+F305+H305)</f>
        <v>0.93599999999999994</v>
      </c>
      <c r="K305" s="29">
        <v>1</v>
      </c>
      <c r="L305" s="28">
        <f>K305*(E305+F305+H305)</f>
        <v>2.34</v>
      </c>
      <c r="M305" s="24">
        <v>2</v>
      </c>
      <c r="N305" s="28">
        <f>+L305-J305</f>
        <v>1.4039999999999999</v>
      </c>
      <c r="O305" s="64">
        <f>+M305*N305*1800000</f>
        <v>5054400</v>
      </c>
      <c r="P305" s="53">
        <v>2023</v>
      </c>
      <c r="Q305" s="67" t="s">
        <v>72</v>
      </c>
      <c r="R305" s="24" t="s">
        <v>60</v>
      </c>
    </row>
    <row r="306" spans="1:18" s="133" customFormat="1" ht="17.25" customHeight="1" x14ac:dyDescent="0.25">
      <c r="A306" s="131"/>
      <c r="B306" s="30" t="s">
        <v>465</v>
      </c>
      <c r="C306" s="31">
        <v>34876</v>
      </c>
      <c r="D306" s="34" t="s">
        <v>102</v>
      </c>
      <c r="E306" s="33">
        <v>2.67</v>
      </c>
      <c r="F306" s="33"/>
      <c r="G306" s="32"/>
      <c r="H306" s="34"/>
      <c r="I306" s="35">
        <v>0.4</v>
      </c>
      <c r="J306" s="42">
        <f>I306*(E306+F306+H306)</f>
        <v>1.0680000000000001</v>
      </c>
      <c r="K306" s="35">
        <v>1</v>
      </c>
      <c r="L306" s="34">
        <f>K306*(E306+F306+H306)</f>
        <v>2.67</v>
      </c>
      <c r="M306" s="32">
        <v>4</v>
      </c>
      <c r="N306" s="34">
        <f>+L306-J306</f>
        <v>1.6019999999999999</v>
      </c>
      <c r="O306" s="63">
        <f>+M306*N306*1800000</f>
        <v>11534399.999999998</v>
      </c>
      <c r="P306" s="53">
        <v>2023</v>
      </c>
      <c r="Q306" s="132" t="s">
        <v>72</v>
      </c>
      <c r="R306" s="32" t="s">
        <v>61</v>
      </c>
    </row>
    <row r="307" spans="1:18" s="138" customFormat="1" ht="27" x14ac:dyDescent="0.25">
      <c r="A307" s="134"/>
      <c r="B307" s="43" t="s">
        <v>466</v>
      </c>
      <c r="C307" s="44"/>
      <c r="D307" s="45"/>
      <c r="E307" s="46"/>
      <c r="F307" s="46"/>
      <c r="G307" s="47"/>
      <c r="H307" s="45"/>
      <c r="I307" s="49"/>
      <c r="J307" s="50"/>
      <c r="K307" s="41"/>
      <c r="L307" s="40"/>
      <c r="M307" s="47">
        <f>SUM(M305:M306)</f>
        <v>6</v>
      </c>
      <c r="N307" s="40"/>
      <c r="O307" s="135">
        <f>SUM(O305:O306)</f>
        <v>16588799.999999998</v>
      </c>
      <c r="P307" s="136"/>
      <c r="Q307" s="140"/>
      <c r="R307" s="38"/>
    </row>
    <row r="308" spans="1:18" s="83" customFormat="1" ht="25.5" x14ac:dyDescent="0.25">
      <c r="A308" s="128">
        <v>132</v>
      </c>
      <c r="B308" s="25" t="s">
        <v>70</v>
      </c>
      <c r="C308" s="26">
        <v>35706</v>
      </c>
      <c r="D308" s="24" t="s">
        <v>64</v>
      </c>
      <c r="E308" s="27">
        <v>2.34</v>
      </c>
      <c r="F308" s="27"/>
      <c r="G308" s="24"/>
      <c r="H308" s="28"/>
      <c r="I308" s="29">
        <v>0.4</v>
      </c>
      <c r="J308" s="130">
        <f>I308*(E308+F308+H308)</f>
        <v>0.93599999999999994</v>
      </c>
      <c r="K308" s="29">
        <v>1</v>
      </c>
      <c r="L308" s="28">
        <f>K308*(E308+F308+H308)</f>
        <v>2.34</v>
      </c>
      <c r="M308" s="24">
        <v>5</v>
      </c>
      <c r="N308" s="28">
        <f>+L308-J308</f>
        <v>1.4039999999999999</v>
      </c>
      <c r="O308" s="64">
        <f>+M308*N308*1800000</f>
        <v>12636000</v>
      </c>
      <c r="P308" s="53">
        <v>2023</v>
      </c>
      <c r="Q308" s="67" t="s">
        <v>72</v>
      </c>
      <c r="R308" s="24" t="s">
        <v>73</v>
      </c>
    </row>
    <row r="309" spans="1:18" s="83" customFormat="1" ht="25.5" x14ac:dyDescent="0.25">
      <c r="A309" s="128"/>
      <c r="B309" s="25" t="s">
        <v>70</v>
      </c>
      <c r="C309" s="26">
        <v>35706</v>
      </c>
      <c r="D309" s="24" t="s">
        <v>64</v>
      </c>
      <c r="E309" s="27">
        <v>2.67</v>
      </c>
      <c r="F309" s="27"/>
      <c r="G309" s="24"/>
      <c r="H309" s="28"/>
      <c r="I309" s="29">
        <v>0.4</v>
      </c>
      <c r="J309" s="130">
        <f>I309*(E309+F309+H309)</f>
        <v>1.0680000000000001</v>
      </c>
      <c r="K309" s="29">
        <v>1</v>
      </c>
      <c r="L309" s="28">
        <f>K309*(E309+F309+H309)</f>
        <v>2.67</v>
      </c>
      <c r="M309" s="24">
        <v>1</v>
      </c>
      <c r="N309" s="28">
        <f>+L309-J309</f>
        <v>1.6019999999999999</v>
      </c>
      <c r="O309" s="64">
        <f>+M309*N309*1800000</f>
        <v>2883599.9999999995</v>
      </c>
      <c r="P309" s="53">
        <v>2023</v>
      </c>
      <c r="Q309" s="67" t="s">
        <v>72</v>
      </c>
      <c r="R309" s="24" t="s">
        <v>74</v>
      </c>
    </row>
    <row r="310" spans="1:18" s="138" customFormat="1" ht="27" x14ac:dyDescent="0.25">
      <c r="A310" s="134"/>
      <c r="B310" s="43" t="s">
        <v>75</v>
      </c>
      <c r="C310" s="44"/>
      <c r="D310" s="47"/>
      <c r="E310" s="46"/>
      <c r="F310" s="46"/>
      <c r="G310" s="47"/>
      <c r="H310" s="45"/>
      <c r="I310" s="49"/>
      <c r="J310" s="50"/>
      <c r="K310" s="41"/>
      <c r="L310" s="40"/>
      <c r="M310" s="47">
        <f>SUM(M308:M309)</f>
        <v>6</v>
      </c>
      <c r="N310" s="40"/>
      <c r="O310" s="135">
        <f>SUM(O308:O309)</f>
        <v>15519600</v>
      </c>
      <c r="P310" s="136"/>
      <c r="Q310" s="140"/>
      <c r="R310" s="38"/>
    </row>
    <row r="311" spans="1:18" s="83" customFormat="1" ht="25.5" x14ac:dyDescent="0.25">
      <c r="A311" s="128">
        <v>133</v>
      </c>
      <c r="B311" s="25" t="s">
        <v>468</v>
      </c>
      <c r="C311" s="56">
        <v>33948</v>
      </c>
      <c r="D311" s="24" t="s">
        <v>24</v>
      </c>
      <c r="E311" s="27">
        <v>2.72</v>
      </c>
      <c r="F311" s="27"/>
      <c r="G311" s="24"/>
      <c r="H311" s="28"/>
      <c r="I311" s="29">
        <v>0.4</v>
      </c>
      <c r="J311" s="130">
        <f>I311*(E311+F311+H311)</f>
        <v>1.0880000000000001</v>
      </c>
      <c r="K311" s="29">
        <v>1</v>
      </c>
      <c r="L311" s="28">
        <f>K311*(E311+F311+H311)</f>
        <v>2.72</v>
      </c>
      <c r="M311" s="24">
        <v>4</v>
      </c>
      <c r="N311" s="28">
        <f>+L311-J311</f>
        <v>1.6320000000000001</v>
      </c>
      <c r="O311" s="64">
        <f>+M311*N311*1800000</f>
        <v>11750400</v>
      </c>
      <c r="P311" s="53">
        <v>2023</v>
      </c>
      <c r="Q311" s="67" t="s">
        <v>72</v>
      </c>
      <c r="R311" s="24" t="s">
        <v>470</v>
      </c>
    </row>
    <row r="312" spans="1:18" s="138" customFormat="1" ht="27" x14ac:dyDescent="0.25">
      <c r="A312" s="134"/>
      <c r="B312" s="43" t="s">
        <v>471</v>
      </c>
      <c r="C312" s="57"/>
      <c r="D312" s="47"/>
      <c r="E312" s="46"/>
      <c r="F312" s="46"/>
      <c r="G312" s="47"/>
      <c r="H312" s="45"/>
      <c r="I312" s="49"/>
      <c r="J312" s="50"/>
      <c r="K312" s="41"/>
      <c r="L312" s="40"/>
      <c r="M312" s="47">
        <f>SUM(M311:M311)</f>
        <v>4</v>
      </c>
      <c r="N312" s="40"/>
      <c r="O312" s="135">
        <f>SUM(O311:O311)</f>
        <v>11750400</v>
      </c>
      <c r="P312" s="136"/>
      <c r="Q312" s="140"/>
      <c r="R312" s="38"/>
    </row>
    <row r="313" spans="1:18" s="83" customFormat="1" x14ac:dyDescent="0.25">
      <c r="A313" s="128">
        <v>134</v>
      </c>
      <c r="B313" s="25" t="s">
        <v>472</v>
      </c>
      <c r="C313" s="26">
        <v>30989</v>
      </c>
      <c r="D313" s="53" t="s">
        <v>24</v>
      </c>
      <c r="E313" s="27">
        <v>3.34</v>
      </c>
      <c r="F313" s="27"/>
      <c r="G313" s="24"/>
      <c r="H313" s="28"/>
      <c r="I313" s="29">
        <v>0.4</v>
      </c>
      <c r="J313" s="130">
        <f>I313*(E313+F313+H313)</f>
        <v>1.3360000000000001</v>
      </c>
      <c r="K313" s="29">
        <v>1</v>
      </c>
      <c r="L313" s="28">
        <f>K313*(E313+F313+H313)</f>
        <v>3.34</v>
      </c>
      <c r="M313" s="24">
        <v>6</v>
      </c>
      <c r="N313" s="28">
        <f>+L313-J313</f>
        <v>2.0039999999999996</v>
      </c>
      <c r="O313" s="64">
        <f>+M313*N313*1800000</f>
        <v>21643199.999999996</v>
      </c>
      <c r="P313" s="53">
        <v>2023</v>
      </c>
      <c r="Q313" s="67" t="s">
        <v>72</v>
      </c>
      <c r="R313" s="24" t="s">
        <v>27</v>
      </c>
    </row>
    <row r="314" spans="1:18" s="138" customFormat="1" ht="27" x14ac:dyDescent="0.25">
      <c r="A314" s="134"/>
      <c r="B314" s="43" t="s">
        <v>475</v>
      </c>
      <c r="C314" s="44"/>
      <c r="D314" s="54"/>
      <c r="E314" s="46"/>
      <c r="F314" s="46"/>
      <c r="G314" s="47"/>
      <c r="H314" s="45"/>
      <c r="I314" s="49"/>
      <c r="J314" s="50"/>
      <c r="K314" s="41"/>
      <c r="L314" s="40"/>
      <c r="M314" s="47">
        <f>SUM(M313:M313)</f>
        <v>6</v>
      </c>
      <c r="N314" s="40"/>
      <c r="O314" s="135">
        <f>SUM(O313:O313)</f>
        <v>21643199.999999996</v>
      </c>
      <c r="P314" s="136"/>
      <c r="Q314" s="140"/>
      <c r="R314" s="38"/>
    </row>
    <row r="315" spans="1:18" s="83" customFormat="1" ht="14.25" customHeight="1" x14ac:dyDescent="0.25">
      <c r="A315" s="128">
        <v>135</v>
      </c>
      <c r="B315" s="25" t="s">
        <v>476</v>
      </c>
      <c r="C315" s="26">
        <v>30403</v>
      </c>
      <c r="D315" s="53" t="s">
        <v>24</v>
      </c>
      <c r="E315" s="27">
        <v>3.34</v>
      </c>
      <c r="F315" s="27">
        <v>0.4</v>
      </c>
      <c r="G315" s="24"/>
      <c r="H315" s="28"/>
      <c r="I315" s="29">
        <v>0.4</v>
      </c>
      <c r="J315" s="130">
        <f>I315*(E315+F315+H315)</f>
        <v>1.496</v>
      </c>
      <c r="K315" s="29">
        <v>1</v>
      </c>
      <c r="L315" s="28">
        <f>K315*(E315+F315+H315)</f>
        <v>3.7399999999999998</v>
      </c>
      <c r="M315" s="24">
        <v>6</v>
      </c>
      <c r="N315" s="28">
        <f>+L315-J315</f>
        <v>2.2439999999999998</v>
      </c>
      <c r="O315" s="64">
        <f>+M315*N315*1800000</f>
        <v>24235199.999999996</v>
      </c>
      <c r="P315" s="53">
        <v>2023</v>
      </c>
      <c r="Q315" s="67" t="s">
        <v>72</v>
      </c>
      <c r="R315" s="24" t="s">
        <v>27</v>
      </c>
    </row>
    <row r="316" spans="1:18" s="138" customFormat="1" ht="27" x14ac:dyDescent="0.25">
      <c r="A316" s="134"/>
      <c r="B316" s="43" t="s">
        <v>478</v>
      </c>
      <c r="C316" s="44"/>
      <c r="D316" s="54"/>
      <c r="E316" s="46"/>
      <c r="F316" s="46"/>
      <c r="G316" s="47"/>
      <c r="H316" s="45"/>
      <c r="I316" s="49"/>
      <c r="J316" s="50"/>
      <c r="K316" s="41"/>
      <c r="L316" s="40"/>
      <c r="M316" s="47">
        <f>SUM(M315:M315)</f>
        <v>6</v>
      </c>
      <c r="N316" s="40"/>
      <c r="O316" s="135">
        <f>SUM(O315:O315)</f>
        <v>24235199.999999996</v>
      </c>
      <c r="P316" s="136"/>
      <c r="Q316" s="140"/>
      <c r="R316" s="38"/>
    </row>
    <row r="317" spans="1:18" s="83" customFormat="1" x14ac:dyDescent="0.25">
      <c r="A317" s="128">
        <v>136</v>
      </c>
      <c r="B317" s="25" t="s">
        <v>479</v>
      </c>
      <c r="C317" s="26">
        <v>30125</v>
      </c>
      <c r="D317" s="53" t="s">
        <v>24</v>
      </c>
      <c r="E317" s="27">
        <v>3.34</v>
      </c>
      <c r="F317" s="27"/>
      <c r="G317" s="24"/>
      <c r="H317" s="28"/>
      <c r="I317" s="29">
        <v>0.4</v>
      </c>
      <c r="J317" s="130">
        <f>I317*(E317+F317+H317)</f>
        <v>1.3360000000000001</v>
      </c>
      <c r="K317" s="29">
        <v>1</v>
      </c>
      <c r="L317" s="28">
        <f>K317*(E317+F317+H317)</f>
        <v>3.34</v>
      </c>
      <c r="M317" s="24">
        <v>6</v>
      </c>
      <c r="N317" s="28">
        <f>+L317-J317</f>
        <v>2.0039999999999996</v>
      </c>
      <c r="O317" s="64">
        <f>+M317*N317*1800000</f>
        <v>21643199.999999996</v>
      </c>
      <c r="P317" s="53">
        <v>2023</v>
      </c>
      <c r="Q317" s="67" t="s">
        <v>72</v>
      </c>
      <c r="R317" s="24" t="s">
        <v>27</v>
      </c>
    </row>
    <row r="318" spans="1:18" s="138" customFormat="1" ht="27" x14ac:dyDescent="0.25">
      <c r="A318" s="134"/>
      <c r="B318" s="43" t="s">
        <v>481</v>
      </c>
      <c r="C318" s="44"/>
      <c r="D318" s="54"/>
      <c r="E318" s="46"/>
      <c r="F318" s="46"/>
      <c r="G318" s="47"/>
      <c r="H318" s="45"/>
      <c r="I318" s="49"/>
      <c r="J318" s="50"/>
      <c r="K318" s="41"/>
      <c r="L318" s="40"/>
      <c r="M318" s="47">
        <f>SUM(M317:M317)</f>
        <v>6</v>
      </c>
      <c r="N318" s="40"/>
      <c r="O318" s="135">
        <f>SUM(O317:O317)</f>
        <v>21643199.999999996</v>
      </c>
      <c r="P318" s="136"/>
      <c r="Q318" s="140"/>
      <c r="R318" s="38"/>
    </row>
    <row r="319" spans="1:18" s="139" customFormat="1" ht="38.25" x14ac:dyDescent="0.25">
      <c r="A319" s="141">
        <v>137</v>
      </c>
      <c r="B319" s="17" t="s">
        <v>482</v>
      </c>
      <c r="C319" s="18">
        <v>28041</v>
      </c>
      <c r="D319" s="21" t="s">
        <v>90</v>
      </c>
      <c r="E319" s="20">
        <v>4.4000000000000004</v>
      </c>
      <c r="F319" s="20">
        <v>0.5</v>
      </c>
      <c r="G319" s="19"/>
      <c r="H319" s="21"/>
      <c r="I319" s="22">
        <v>0.4</v>
      </c>
      <c r="J319" s="23">
        <f>I319*(E319+F319+H319)</f>
        <v>1.9600000000000002</v>
      </c>
      <c r="K319" s="22">
        <v>1</v>
      </c>
      <c r="L319" s="21">
        <f>K319*(E319+F319+H319)</f>
        <v>4.9000000000000004</v>
      </c>
      <c r="M319" s="19">
        <v>6</v>
      </c>
      <c r="N319" s="21">
        <f>+L319-J319</f>
        <v>2.9400000000000004</v>
      </c>
      <c r="O319" s="66">
        <f>+M319*N319*1800000</f>
        <v>31752000</v>
      </c>
      <c r="P319" s="51">
        <v>2023</v>
      </c>
      <c r="Q319" s="129" t="s">
        <v>483</v>
      </c>
      <c r="R319" s="19" t="s">
        <v>27</v>
      </c>
    </row>
    <row r="320" spans="1:18" s="138" customFormat="1" ht="27" x14ac:dyDescent="0.25">
      <c r="A320" s="134"/>
      <c r="B320" s="43" t="s">
        <v>486</v>
      </c>
      <c r="C320" s="44"/>
      <c r="D320" s="45"/>
      <c r="E320" s="46"/>
      <c r="F320" s="46"/>
      <c r="G320" s="47"/>
      <c r="H320" s="45"/>
      <c r="I320" s="49"/>
      <c r="J320" s="50"/>
      <c r="K320" s="41"/>
      <c r="L320" s="40"/>
      <c r="M320" s="47">
        <f>SUM(M319:M319)</f>
        <v>6</v>
      </c>
      <c r="N320" s="40"/>
      <c r="O320" s="135">
        <f>SUM(O319:O319)</f>
        <v>31752000</v>
      </c>
      <c r="P320" s="136"/>
      <c r="Q320" s="140"/>
      <c r="R320" s="38"/>
    </row>
    <row r="321" spans="1:18" s="83" customFormat="1" ht="38.25" x14ac:dyDescent="0.25">
      <c r="A321" s="128">
        <v>138</v>
      </c>
      <c r="B321" s="25" t="s">
        <v>487</v>
      </c>
      <c r="C321" s="56">
        <v>29697</v>
      </c>
      <c r="D321" s="64" t="s">
        <v>102</v>
      </c>
      <c r="E321" s="27">
        <v>3.66</v>
      </c>
      <c r="F321" s="27">
        <v>0.4</v>
      </c>
      <c r="G321" s="24"/>
      <c r="H321" s="28"/>
      <c r="I321" s="29">
        <v>0.4</v>
      </c>
      <c r="J321" s="130">
        <f>I321*(E321+F321+H321)</f>
        <v>1.6240000000000003</v>
      </c>
      <c r="K321" s="29">
        <v>1</v>
      </c>
      <c r="L321" s="28">
        <f>K321*(E321+F321+H321)</f>
        <v>4.0600000000000005</v>
      </c>
      <c r="M321" s="24">
        <v>6</v>
      </c>
      <c r="N321" s="28">
        <f>+L321-J321</f>
        <v>2.4359999999999999</v>
      </c>
      <c r="O321" s="64">
        <f>+M321*N321*1800000</f>
        <v>26308800</v>
      </c>
      <c r="P321" s="53">
        <v>2023</v>
      </c>
      <c r="Q321" s="67" t="s">
        <v>483</v>
      </c>
      <c r="R321" s="24" t="s">
        <v>27</v>
      </c>
    </row>
    <row r="322" spans="1:18" s="143" customFormat="1" ht="27" x14ac:dyDescent="0.25">
      <c r="A322" s="142"/>
      <c r="B322" s="43" t="s">
        <v>488</v>
      </c>
      <c r="C322" s="57"/>
      <c r="D322" s="65"/>
      <c r="E322" s="46"/>
      <c r="F322" s="46"/>
      <c r="G322" s="47"/>
      <c r="H322" s="45"/>
      <c r="I322" s="49"/>
      <c r="J322" s="50"/>
      <c r="K322" s="49"/>
      <c r="L322" s="45"/>
      <c r="M322" s="47">
        <f>SUM(M321:M321)</f>
        <v>6</v>
      </c>
      <c r="N322" s="45"/>
      <c r="O322" s="65">
        <f>SUM(O321:O321)</f>
        <v>26308800</v>
      </c>
      <c r="P322" s="54"/>
      <c r="Q322" s="140"/>
      <c r="R322" s="47"/>
    </row>
    <row r="323" spans="1:18" s="83" customFormat="1" ht="38.25" x14ac:dyDescent="0.25">
      <c r="A323" s="128">
        <v>139</v>
      </c>
      <c r="B323" s="25" t="s">
        <v>489</v>
      </c>
      <c r="C323" s="56">
        <v>34574</v>
      </c>
      <c r="D323" s="24" t="s">
        <v>102</v>
      </c>
      <c r="E323" s="27">
        <v>2.67</v>
      </c>
      <c r="F323" s="27"/>
      <c r="G323" s="24"/>
      <c r="H323" s="28"/>
      <c r="I323" s="29">
        <v>0.4</v>
      </c>
      <c r="J323" s="130">
        <f>I323*(E323+F323+H323)</f>
        <v>1.0680000000000001</v>
      </c>
      <c r="K323" s="29">
        <v>1</v>
      </c>
      <c r="L323" s="28">
        <f>K323*(E323+F323+H323)</f>
        <v>2.67</v>
      </c>
      <c r="M323" s="24">
        <v>4</v>
      </c>
      <c r="N323" s="28">
        <f>+L323-J323</f>
        <v>1.6019999999999999</v>
      </c>
      <c r="O323" s="64">
        <f>+M323*N323*1800000</f>
        <v>11534399.999999998</v>
      </c>
      <c r="P323" s="53">
        <v>2023</v>
      </c>
      <c r="Q323" s="67" t="s">
        <v>483</v>
      </c>
      <c r="R323" s="24" t="s">
        <v>491</v>
      </c>
    </row>
    <row r="324" spans="1:18" s="143" customFormat="1" ht="27" x14ac:dyDescent="0.25">
      <c r="A324" s="142"/>
      <c r="B324" s="43" t="s">
        <v>492</v>
      </c>
      <c r="C324" s="57"/>
      <c r="D324" s="47"/>
      <c r="E324" s="46"/>
      <c r="F324" s="46"/>
      <c r="G324" s="47"/>
      <c r="H324" s="45"/>
      <c r="I324" s="49"/>
      <c r="J324" s="50"/>
      <c r="K324" s="49"/>
      <c r="L324" s="45"/>
      <c r="M324" s="47">
        <f>SUM(M323:M323)</f>
        <v>4</v>
      </c>
      <c r="N324" s="45"/>
      <c r="O324" s="65">
        <f>SUM(O323:O323)</f>
        <v>11534399.999999998</v>
      </c>
      <c r="P324" s="54"/>
      <c r="Q324" s="140"/>
      <c r="R324" s="47"/>
    </row>
    <row r="325" spans="1:18" s="83" customFormat="1" ht="38.25" x14ac:dyDescent="0.25">
      <c r="A325" s="128">
        <v>140</v>
      </c>
      <c r="B325" s="25" t="s">
        <v>493</v>
      </c>
      <c r="C325" s="56">
        <v>35132</v>
      </c>
      <c r="D325" s="24" t="s">
        <v>102</v>
      </c>
      <c r="E325" s="33">
        <f>2.34*85%</f>
        <v>1.9889999999999999</v>
      </c>
      <c r="F325" s="27"/>
      <c r="G325" s="24"/>
      <c r="H325" s="28"/>
      <c r="I325" s="29">
        <v>0.4</v>
      </c>
      <c r="J325" s="130">
        <f>I325*(E325+F325+H325)</f>
        <v>0.79559999999999997</v>
      </c>
      <c r="K325" s="29">
        <v>1</v>
      </c>
      <c r="L325" s="28">
        <f>K325*(E325+F325+H325)</f>
        <v>1.9889999999999999</v>
      </c>
      <c r="M325" s="24">
        <v>1</v>
      </c>
      <c r="N325" s="28">
        <f>+L325-J325</f>
        <v>1.1934</v>
      </c>
      <c r="O325" s="64">
        <f>+M325*N325*1800000</f>
        <v>2148120</v>
      </c>
      <c r="P325" s="53">
        <v>2023</v>
      </c>
      <c r="Q325" s="67" t="s">
        <v>483</v>
      </c>
      <c r="R325" s="24" t="s">
        <v>92</v>
      </c>
    </row>
    <row r="326" spans="1:18" s="83" customFormat="1" ht="38.25" x14ac:dyDescent="0.25">
      <c r="A326" s="128"/>
      <c r="B326" s="25" t="s">
        <v>493</v>
      </c>
      <c r="C326" s="56">
        <v>35132</v>
      </c>
      <c r="D326" s="24" t="s">
        <v>102</v>
      </c>
      <c r="E326" s="27">
        <v>2.34</v>
      </c>
      <c r="F326" s="27"/>
      <c r="G326" s="24"/>
      <c r="H326" s="28"/>
      <c r="I326" s="29">
        <v>0.4</v>
      </c>
      <c r="J326" s="130">
        <f>I326*(E326+F326+H326)</f>
        <v>0.93599999999999994</v>
      </c>
      <c r="K326" s="29">
        <v>1</v>
      </c>
      <c r="L326" s="28">
        <f>K326*(E326+F326+H326)</f>
        <v>2.34</v>
      </c>
      <c r="M326" s="24">
        <v>5</v>
      </c>
      <c r="N326" s="28">
        <f>+L326-J326</f>
        <v>1.4039999999999999</v>
      </c>
      <c r="O326" s="64">
        <f>+M326*N326*1800000</f>
        <v>12636000</v>
      </c>
      <c r="P326" s="53">
        <v>2023</v>
      </c>
      <c r="Q326" s="67" t="s">
        <v>483</v>
      </c>
      <c r="R326" s="24" t="s">
        <v>495</v>
      </c>
    </row>
    <row r="327" spans="1:18" s="143" customFormat="1" ht="40.5" x14ac:dyDescent="0.25">
      <c r="A327" s="142"/>
      <c r="B327" s="43" t="s">
        <v>496</v>
      </c>
      <c r="C327" s="57"/>
      <c r="D327" s="47"/>
      <c r="E327" s="46"/>
      <c r="F327" s="46"/>
      <c r="G327" s="47"/>
      <c r="H327" s="45"/>
      <c r="I327" s="49"/>
      <c r="J327" s="50"/>
      <c r="K327" s="49"/>
      <c r="L327" s="45"/>
      <c r="M327" s="47"/>
      <c r="N327" s="45"/>
      <c r="O327" s="65">
        <f>SUM(O325:O326)</f>
        <v>14784120</v>
      </c>
      <c r="P327" s="54"/>
      <c r="Q327" s="140"/>
      <c r="R327" s="47"/>
    </row>
    <row r="328" spans="1:18" s="83" customFormat="1" ht="38.25" x14ac:dyDescent="0.25">
      <c r="A328" s="128">
        <v>141</v>
      </c>
      <c r="B328" s="25" t="s">
        <v>499</v>
      </c>
      <c r="C328" s="26">
        <v>27395</v>
      </c>
      <c r="D328" s="24" t="s">
        <v>64</v>
      </c>
      <c r="E328" s="27">
        <v>3.99</v>
      </c>
      <c r="F328" s="27"/>
      <c r="G328" s="24"/>
      <c r="H328" s="28"/>
      <c r="I328" s="29">
        <v>0.4</v>
      </c>
      <c r="J328" s="130">
        <f>I328*(E328+F328+H328)</f>
        <v>1.5960000000000001</v>
      </c>
      <c r="K328" s="29">
        <v>1</v>
      </c>
      <c r="L328" s="28">
        <f>K328*(E328+F328+H328)</f>
        <v>3.99</v>
      </c>
      <c r="M328" s="24">
        <v>6</v>
      </c>
      <c r="N328" s="28">
        <f>+L328-J328</f>
        <v>2.3940000000000001</v>
      </c>
      <c r="O328" s="64">
        <f>+M328*N328*1800000</f>
        <v>25855200</v>
      </c>
      <c r="P328" s="53">
        <v>2023</v>
      </c>
      <c r="Q328" s="67" t="s">
        <v>483</v>
      </c>
      <c r="R328" s="24" t="s">
        <v>27</v>
      </c>
    </row>
    <row r="329" spans="1:18" s="143" customFormat="1" ht="27" x14ac:dyDescent="0.25">
      <c r="A329" s="142"/>
      <c r="B329" s="43" t="s">
        <v>500</v>
      </c>
      <c r="C329" s="44"/>
      <c r="D329" s="47"/>
      <c r="E329" s="46"/>
      <c r="F329" s="46"/>
      <c r="G329" s="47"/>
      <c r="H329" s="45"/>
      <c r="I329" s="49"/>
      <c r="J329" s="50"/>
      <c r="K329" s="49"/>
      <c r="L329" s="45"/>
      <c r="M329" s="47">
        <f>SUM(M328:M328)</f>
        <v>6</v>
      </c>
      <c r="N329" s="45"/>
      <c r="O329" s="65">
        <f>SUM(O328:O328)</f>
        <v>25855200</v>
      </c>
      <c r="P329" s="54"/>
      <c r="Q329" s="140"/>
      <c r="R329" s="47"/>
    </row>
    <row r="330" spans="1:18" s="139" customFormat="1" ht="38.25" x14ac:dyDescent="0.25">
      <c r="A330" s="141">
        <v>142</v>
      </c>
      <c r="B330" s="17" t="s">
        <v>501</v>
      </c>
      <c r="C330" s="18">
        <v>34013</v>
      </c>
      <c r="D330" s="19" t="s">
        <v>64</v>
      </c>
      <c r="E330" s="20">
        <v>2.67</v>
      </c>
      <c r="F330" s="20"/>
      <c r="G330" s="19"/>
      <c r="H330" s="21"/>
      <c r="I330" s="22">
        <v>0.4</v>
      </c>
      <c r="J330" s="23">
        <f>I330*(E330+F330+H330)</f>
        <v>1.0680000000000001</v>
      </c>
      <c r="K330" s="22">
        <v>1</v>
      </c>
      <c r="L330" s="21">
        <f>K330*(E330+F330+H330)</f>
        <v>2.67</v>
      </c>
      <c r="M330" s="19">
        <v>6</v>
      </c>
      <c r="N330" s="21">
        <f>+L330-J330</f>
        <v>1.6019999999999999</v>
      </c>
      <c r="O330" s="66">
        <f>+M330*N330*1800000</f>
        <v>17301599.999999996</v>
      </c>
      <c r="P330" s="51">
        <v>2023</v>
      </c>
      <c r="Q330" s="19" t="s">
        <v>483</v>
      </c>
      <c r="R330" s="19" t="s">
        <v>27</v>
      </c>
    </row>
    <row r="331" spans="1:18" s="143" customFormat="1" ht="27" x14ac:dyDescent="0.25">
      <c r="A331" s="142"/>
      <c r="B331" s="43" t="s">
        <v>503</v>
      </c>
      <c r="C331" s="44"/>
      <c r="D331" s="47"/>
      <c r="E331" s="46"/>
      <c r="F331" s="46"/>
      <c r="G331" s="47"/>
      <c r="H331" s="45"/>
      <c r="I331" s="49"/>
      <c r="J331" s="50"/>
      <c r="K331" s="49"/>
      <c r="L331" s="45"/>
      <c r="M331" s="47">
        <f>SUM(M330:M330)</f>
        <v>6</v>
      </c>
      <c r="N331" s="45"/>
      <c r="O331" s="65">
        <f>SUM(O330:O330)</f>
        <v>17301599.999999996</v>
      </c>
      <c r="P331" s="54"/>
      <c r="Q331" s="140"/>
      <c r="R331" s="47"/>
    </row>
    <row r="332" spans="1:18" s="83" customFormat="1" ht="38.25" x14ac:dyDescent="0.25">
      <c r="A332" s="128">
        <v>143</v>
      </c>
      <c r="B332" s="25" t="s">
        <v>504</v>
      </c>
      <c r="C332" s="26">
        <v>33302</v>
      </c>
      <c r="D332" s="24" t="s">
        <v>24</v>
      </c>
      <c r="E332" s="27">
        <v>2.72</v>
      </c>
      <c r="F332" s="27"/>
      <c r="G332" s="24"/>
      <c r="H332" s="28"/>
      <c r="I332" s="29">
        <v>0.4</v>
      </c>
      <c r="J332" s="130">
        <f>I332*(E332+F332+H332)</f>
        <v>1.0880000000000001</v>
      </c>
      <c r="K332" s="29">
        <v>1</v>
      </c>
      <c r="L332" s="28">
        <f>K332*(E332+F332+H332)</f>
        <v>2.72</v>
      </c>
      <c r="M332" s="24">
        <v>6</v>
      </c>
      <c r="N332" s="28">
        <f>+L332-J332</f>
        <v>1.6320000000000001</v>
      </c>
      <c r="O332" s="64">
        <f>+M332*N332*1800000</f>
        <v>17625600.000000004</v>
      </c>
      <c r="P332" s="53">
        <v>2023</v>
      </c>
      <c r="Q332" s="67" t="s">
        <v>483</v>
      </c>
      <c r="R332" s="24" t="s">
        <v>27</v>
      </c>
    </row>
    <row r="333" spans="1:18" s="138" customFormat="1" ht="27" x14ac:dyDescent="0.25">
      <c r="A333" s="134"/>
      <c r="B333" s="43" t="s">
        <v>370</v>
      </c>
      <c r="C333" s="44"/>
      <c r="D333" s="47"/>
      <c r="E333" s="46"/>
      <c r="F333" s="46"/>
      <c r="G333" s="47"/>
      <c r="H333" s="45"/>
      <c r="I333" s="49"/>
      <c r="J333" s="50"/>
      <c r="K333" s="41"/>
      <c r="L333" s="40"/>
      <c r="M333" s="47">
        <f>SUM(M332:M332)</f>
        <v>6</v>
      </c>
      <c r="N333" s="40"/>
      <c r="O333" s="135">
        <f>SUM(O332:O332)</f>
        <v>17625600.000000004</v>
      </c>
      <c r="P333" s="136"/>
      <c r="Q333" s="140"/>
      <c r="R333" s="38"/>
    </row>
    <row r="334" spans="1:18" s="83" customFormat="1" ht="38.25" x14ac:dyDescent="0.25">
      <c r="A334" s="128">
        <v>144</v>
      </c>
      <c r="B334" s="25" t="s">
        <v>505</v>
      </c>
      <c r="C334" s="26">
        <v>32179</v>
      </c>
      <c r="D334" s="24" t="s">
        <v>24</v>
      </c>
      <c r="E334" s="27">
        <v>2.72</v>
      </c>
      <c r="F334" s="27"/>
      <c r="G334" s="24"/>
      <c r="H334" s="28"/>
      <c r="I334" s="29">
        <v>0.4</v>
      </c>
      <c r="J334" s="130">
        <f>I334*(E334+F334+H334)</f>
        <v>1.0880000000000001</v>
      </c>
      <c r="K334" s="29">
        <v>1</v>
      </c>
      <c r="L334" s="28">
        <f>K334*(E334+F334+H334)</f>
        <v>2.72</v>
      </c>
      <c r="M334" s="24">
        <v>6</v>
      </c>
      <c r="N334" s="28">
        <f>+L334-J334</f>
        <v>1.6320000000000001</v>
      </c>
      <c r="O334" s="64">
        <f>+M334*N334*1800000</f>
        <v>17625600.000000004</v>
      </c>
      <c r="P334" s="53">
        <v>2023</v>
      </c>
      <c r="Q334" s="67" t="s">
        <v>483</v>
      </c>
      <c r="R334" s="24" t="s">
        <v>27</v>
      </c>
    </row>
    <row r="335" spans="1:18" s="138" customFormat="1" ht="27" x14ac:dyDescent="0.25">
      <c r="A335" s="134"/>
      <c r="B335" s="43" t="s">
        <v>506</v>
      </c>
      <c r="C335" s="44"/>
      <c r="D335" s="47"/>
      <c r="E335" s="46"/>
      <c r="F335" s="46"/>
      <c r="G335" s="47"/>
      <c r="H335" s="45"/>
      <c r="I335" s="49"/>
      <c r="J335" s="50"/>
      <c r="K335" s="41"/>
      <c r="L335" s="40"/>
      <c r="M335" s="47">
        <f>SUM(M334:M334)</f>
        <v>6</v>
      </c>
      <c r="N335" s="40"/>
      <c r="O335" s="135">
        <f>SUM(O334:O334)</f>
        <v>17625600.000000004</v>
      </c>
      <c r="P335" s="136"/>
      <c r="Q335" s="140"/>
      <c r="R335" s="38"/>
    </row>
    <row r="336" spans="1:18" s="83" customFormat="1" ht="38.25" x14ac:dyDescent="0.25">
      <c r="A336" s="128">
        <v>145</v>
      </c>
      <c r="B336" s="25" t="s">
        <v>507</v>
      </c>
      <c r="C336" s="56">
        <v>34199</v>
      </c>
      <c r="D336" s="24" t="s">
        <v>64</v>
      </c>
      <c r="E336" s="27">
        <v>2.67</v>
      </c>
      <c r="F336" s="27">
        <v>0.4</v>
      </c>
      <c r="G336" s="24"/>
      <c r="H336" s="28"/>
      <c r="I336" s="29">
        <v>0.4</v>
      </c>
      <c r="J336" s="130">
        <f>I336*(E336+F336+H336)</f>
        <v>1.228</v>
      </c>
      <c r="K336" s="29">
        <v>1</v>
      </c>
      <c r="L336" s="28">
        <f>K336*(E336+F336+H336)</f>
        <v>3.07</v>
      </c>
      <c r="M336" s="24">
        <v>6</v>
      </c>
      <c r="N336" s="28">
        <f>+L336-J336</f>
        <v>1.8419999999999999</v>
      </c>
      <c r="O336" s="64">
        <f>+M336*N336*1800000</f>
        <v>19893600</v>
      </c>
      <c r="P336" s="53">
        <v>2023</v>
      </c>
      <c r="Q336" s="67" t="s">
        <v>483</v>
      </c>
      <c r="R336" s="24" t="s">
        <v>27</v>
      </c>
    </row>
    <row r="337" spans="1:18" s="138" customFormat="1" ht="27" x14ac:dyDescent="0.25">
      <c r="A337" s="134"/>
      <c r="B337" s="43" t="s">
        <v>508</v>
      </c>
      <c r="C337" s="57"/>
      <c r="D337" s="47"/>
      <c r="E337" s="46"/>
      <c r="F337" s="46"/>
      <c r="G337" s="47"/>
      <c r="H337" s="45"/>
      <c r="I337" s="49"/>
      <c r="J337" s="50"/>
      <c r="K337" s="41"/>
      <c r="L337" s="40"/>
      <c r="M337" s="47">
        <f>SUM(M336:M336)</f>
        <v>6</v>
      </c>
      <c r="N337" s="40"/>
      <c r="O337" s="135">
        <f>SUM(O336:O336)</f>
        <v>19893600</v>
      </c>
      <c r="P337" s="136"/>
      <c r="Q337" s="140"/>
      <c r="R337" s="38"/>
    </row>
    <row r="338" spans="1:18" s="83" customFormat="1" ht="38.25" x14ac:dyDescent="0.25">
      <c r="A338" s="128">
        <v>146</v>
      </c>
      <c r="B338" s="25" t="s">
        <v>203</v>
      </c>
      <c r="C338" s="26">
        <v>31036</v>
      </c>
      <c r="D338" s="53" t="s">
        <v>24</v>
      </c>
      <c r="E338" s="27">
        <v>3.03</v>
      </c>
      <c r="F338" s="27"/>
      <c r="G338" s="24"/>
      <c r="H338" s="28"/>
      <c r="I338" s="29">
        <v>0.4</v>
      </c>
      <c r="J338" s="130">
        <f>I338*(E338+F338+H338)</f>
        <v>1.212</v>
      </c>
      <c r="K338" s="29">
        <v>1</v>
      </c>
      <c r="L338" s="28">
        <f>K338*(E338+F338+H338)</f>
        <v>3.03</v>
      </c>
      <c r="M338" s="24">
        <v>6</v>
      </c>
      <c r="N338" s="28">
        <f>+L338-J338</f>
        <v>1.8179999999999998</v>
      </c>
      <c r="O338" s="64">
        <f>+M338*N338*1800000</f>
        <v>19634400</v>
      </c>
      <c r="P338" s="53">
        <v>2023</v>
      </c>
      <c r="Q338" s="67" t="s">
        <v>483</v>
      </c>
      <c r="R338" s="24" t="s">
        <v>27</v>
      </c>
    </row>
    <row r="339" spans="1:18" s="138" customFormat="1" ht="27" x14ac:dyDescent="0.25">
      <c r="A339" s="134"/>
      <c r="B339" s="43" t="s">
        <v>206</v>
      </c>
      <c r="C339" s="44"/>
      <c r="D339" s="54"/>
      <c r="E339" s="46"/>
      <c r="F339" s="46"/>
      <c r="G339" s="47"/>
      <c r="H339" s="45"/>
      <c r="I339" s="49"/>
      <c r="J339" s="50"/>
      <c r="K339" s="41"/>
      <c r="L339" s="40"/>
      <c r="M339" s="47">
        <f>SUM(M338:M338)</f>
        <v>6</v>
      </c>
      <c r="N339" s="40"/>
      <c r="O339" s="135">
        <f>SUM(O338:O338)</f>
        <v>19634400</v>
      </c>
      <c r="P339" s="136"/>
      <c r="Q339" s="140"/>
      <c r="R339" s="38"/>
    </row>
    <row r="340" spans="1:18" s="83" customFormat="1" ht="25.5" x14ac:dyDescent="0.25">
      <c r="A340" s="128">
        <v>147</v>
      </c>
      <c r="B340" s="25" t="s">
        <v>511</v>
      </c>
      <c r="C340" s="26">
        <v>23565</v>
      </c>
      <c r="D340" s="24" t="s">
        <v>90</v>
      </c>
      <c r="E340" s="27">
        <v>5.76</v>
      </c>
      <c r="F340" s="27">
        <v>0.5</v>
      </c>
      <c r="G340" s="24"/>
      <c r="H340" s="28"/>
      <c r="I340" s="29">
        <v>0.5</v>
      </c>
      <c r="J340" s="130">
        <f>I340*(E340+F340+H340)</f>
        <v>3.13</v>
      </c>
      <c r="K340" s="29">
        <v>1</v>
      </c>
      <c r="L340" s="28">
        <f>K340*(E340+F340+H340)</f>
        <v>6.26</v>
      </c>
      <c r="M340" s="24">
        <v>4</v>
      </c>
      <c r="N340" s="28">
        <f>+L340-J340</f>
        <v>3.13</v>
      </c>
      <c r="O340" s="64">
        <f>+M340*N340*1800000</f>
        <v>22536000</v>
      </c>
      <c r="P340" s="53">
        <v>2023</v>
      </c>
      <c r="Q340" s="67" t="s">
        <v>510</v>
      </c>
      <c r="R340" s="24" t="s">
        <v>119</v>
      </c>
    </row>
    <row r="341" spans="1:18" s="83" customFormat="1" ht="25.5" x14ac:dyDescent="0.25">
      <c r="A341" s="128"/>
      <c r="B341" s="25" t="s">
        <v>511</v>
      </c>
      <c r="C341" s="26">
        <v>23565</v>
      </c>
      <c r="D341" s="24" t="s">
        <v>90</v>
      </c>
      <c r="E341" s="27">
        <v>6.1</v>
      </c>
      <c r="F341" s="27">
        <v>0.5</v>
      </c>
      <c r="G341" s="24"/>
      <c r="H341" s="28"/>
      <c r="I341" s="29">
        <v>0.5</v>
      </c>
      <c r="J341" s="130">
        <f>I341*(E341+F341+H341)</f>
        <v>3.3</v>
      </c>
      <c r="K341" s="29">
        <v>1</v>
      </c>
      <c r="L341" s="28">
        <f>K341*(E341+F341+H341)</f>
        <v>6.6</v>
      </c>
      <c r="M341" s="24">
        <v>2</v>
      </c>
      <c r="N341" s="28">
        <f>+L341-J341</f>
        <v>3.3</v>
      </c>
      <c r="O341" s="64">
        <f>+M341*N341*1800000</f>
        <v>11880000</v>
      </c>
      <c r="P341" s="53">
        <v>2023</v>
      </c>
      <c r="Q341" s="67" t="s">
        <v>510</v>
      </c>
      <c r="R341" s="24" t="s">
        <v>112</v>
      </c>
    </row>
    <row r="342" spans="1:18" s="138" customFormat="1" ht="27" x14ac:dyDescent="0.25">
      <c r="A342" s="134"/>
      <c r="B342" s="43" t="s">
        <v>512</v>
      </c>
      <c r="C342" s="44"/>
      <c r="D342" s="47"/>
      <c r="E342" s="46"/>
      <c r="F342" s="46"/>
      <c r="G342" s="47"/>
      <c r="H342" s="45"/>
      <c r="I342" s="49"/>
      <c r="J342" s="50"/>
      <c r="K342" s="41"/>
      <c r="L342" s="40"/>
      <c r="M342" s="47">
        <f>SUM(M340:M341)</f>
        <v>6</v>
      </c>
      <c r="N342" s="40"/>
      <c r="O342" s="135">
        <f>SUM(O340:O341)</f>
        <v>34416000</v>
      </c>
      <c r="P342" s="136"/>
      <c r="Q342" s="140"/>
      <c r="R342" s="38"/>
    </row>
    <row r="343" spans="1:18" s="83" customFormat="1" ht="25.5" x14ac:dyDescent="0.25">
      <c r="A343" s="128">
        <v>148</v>
      </c>
      <c r="B343" s="25" t="s">
        <v>513</v>
      </c>
      <c r="C343" s="26">
        <v>32801</v>
      </c>
      <c r="D343" s="24" t="s">
        <v>64</v>
      </c>
      <c r="E343" s="27">
        <v>3</v>
      </c>
      <c r="F343" s="27"/>
      <c r="G343" s="24"/>
      <c r="H343" s="28"/>
      <c r="I343" s="29">
        <v>0.5</v>
      </c>
      <c r="J343" s="130">
        <f>I343*(E343+F343+H343)</f>
        <v>1.5</v>
      </c>
      <c r="K343" s="29">
        <v>1</v>
      </c>
      <c r="L343" s="28">
        <f>K343*(E343+F343+H343)</f>
        <v>3</v>
      </c>
      <c r="M343" s="24">
        <v>6</v>
      </c>
      <c r="N343" s="28">
        <f>+L343-J343</f>
        <v>1.5</v>
      </c>
      <c r="O343" s="64">
        <f>+M343*N343*1800000</f>
        <v>16200000</v>
      </c>
      <c r="P343" s="53">
        <v>2023</v>
      </c>
      <c r="Q343" s="67" t="s">
        <v>510</v>
      </c>
      <c r="R343" s="24" t="s">
        <v>514</v>
      </c>
    </row>
    <row r="344" spans="1:18" s="138" customFormat="1" ht="27" x14ac:dyDescent="0.25">
      <c r="A344" s="134"/>
      <c r="B344" s="43" t="s">
        <v>515</v>
      </c>
      <c r="C344" s="44"/>
      <c r="D344" s="47"/>
      <c r="E344" s="46"/>
      <c r="F344" s="46"/>
      <c r="G344" s="47"/>
      <c r="H344" s="45"/>
      <c r="I344" s="49"/>
      <c r="J344" s="50"/>
      <c r="K344" s="41"/>
      <c r="L344" s="40"/>
      <c r="M344" s="47">
        <f>SUM(M343:M343)</f>
        <v>6</v>
      </c>
      <c r="N344" s="40"/>
      <c r="O344" s="135">
        <f>SUM(O343:O343)</f>
        <v>16200000</v>
      </c>
      <c r="P344" s="136"/>
      <c r="Q344" s="140"/>
      <c r="R344" s="38"/>
    </row>
    <row r="345" spans="1:18" s="133" customFormat="1" ht="51" x14ac:dyDescent="0.25">
      <c r="A345" s="131">
        <v>149</v>
      </c>
      <c r="B345" s="30" t="s">
        <v>516</v>
      </c>
      <c r="C345" s="31">
        <v>34724</v>
      </c>
      <c r="D345" s="34" t="s">
        <v>102</v>
      </c>
      <c r="E345" s="33">
        <v>2.67</v>
      </c>
      <c r="F345" s="33"/>
      <c r="G345" s="32"/>
      <c r="H345" s="34"/>
      <c r="I345" s="35">
        <v>0.4</v>
      </c>
      <c r="J345" s="42">
        <f>I345*(E345+F345+H345)</f>
        <v>1.0680000000000001</v>
      </c>
      <c r="K345" s="35">
        <v>1</v>
      </c>
      <c r="L345" s="34">
        <f>K345*(E345+F345+H345)</f>
        <v>2.67</v>
      </c>
      <c r="M345" s="32">
        <v>0</v>
      </c>
      <c r="N345" s="34">
        <f>+L345-J345</f>
        <v>1.6019999999999999</v>
      </c>
      <c r="O345" s="63">
        <f>+M345*N345*1800000</f>
        <v>0</v>
      </c>
      <c r="P345" s="52">
        <v>2023</v>
      </c>
      <c r="Q345" s="132" t="s">
        <v>510</v>
      </c>
      <c r="R345" s="32" t="s">
        <v>801</v>
      </c>
    </row>
    <row r="346" spans="1:18" s="138" customFormat="1" ht="27" x14ac:dyDescent="0.25">
      <c r="A346" s="134"/>
      <c r="B346" s="43" t="s">
        <v>518</v>
      </c>
      <c r="C346" s="44"/>
      <c r="D346" s="45"/>
      <c r="E346" s="46"/>
      <c r="F346" s="46"/>
      <c r="G346" s="47"/>
      <c r="H346" s="45"/>
      <c r="I346" s="49"/>
      <c r="J346" s="50"/>
      <c r="K346" s="41"/>
      <c r="L346" s="40"/>
      <c r="M346" s="47">
        <f>SUM(M345:M345)</f>
        <v>0</v>
      </c>
      <c r="N346" s="40"/>
      <c r="O346" s="135">
        <f>SUM(O345:O345)</f>
        <v>0</v>
      </c>
      <c r="P346" s="136"/>
      <c r="Q346" s="140"/>
      <c r="R346" s="38"/>
    </row>
    <row r="347" spans="1:18" s="133" customFormat="1" ht="38.25" x14ac:dyDescent="0.25">
      <c r="A347" s="131">
        <v>150</v>
      </c>
      <c r="B347" s="30" t="s">
        <v>519</v>
      </c>
      <c r="C347" s="31">
        <v>34564</v>
      </c>
      <c r="D347" s="34" t="s">
        <v>102</v>
      </c>
      <c r="E347" s="33">
        <v>2.34</v>
      </c>
      <c r="F347" s="33"/>
      <c r="G347" s="32"/>
      <c r="H347" s="34"/>
      <c r="I347" s="35">
        <v>0.4</v>
      </c>
      <c r="J347" s="42">
        <f>I347*(E347+F347+H347)</f>
        <v>0.93599999999999994</v>
      </c>
      <c r="K347" s="35">
        <v>1</v>
      </c>
      <c r="L347" s="34">
        <f>K347*(E347+F347+H347)</f>
        <v>2.34</v>
      </c>
      <c r="M347" s="32">
        <v>2</v>
      </c>
      <c r="N347" s="34">
        <f>+L347-J347</f>
        <v>1.4039999999999999</v>
      </c>
      <c r="O347" s="63">
        <f>+M347*N347*1800000</f>
        <v>5054400</v>
      </c>
      <c r="P347" s="52">
        <v>2023</v>
      </c>
      <c r="Q347" s="132" t="s">
        <v>510</v>
      </c>
      <c r="R347" s="32" t="s">
        <v>800</v>
      </c>
    </row>
    <row r="348" spans="1:18" s="133" customFormat="1" ht="25.5" x14ac:dyDescent="0.25">
      <c r="A348" s="131"/>
      <c r="B348" s="30" t="s">
        <v>519</v>
      </c>
      <c r="C348" s="31">
        <v>34564</v>
      </c>
      <c r="D348" s="34" t="s">
        <v>102</v>
      </c>
      <c r="E348" s="33">
        <v>2.67</v>
      </c>
      <c r="F348" s="33"/>
      <c r="G348" s="32"/>
      <c r="H348" s="34"/>
      <c r="I348" s="35">
        <v>0.4</v>
      </c>
      <c r="J348" s="42">
        <f>I348*(E348+F348+H348)</f>
        <v>1.0680000000000001</v>
      </c>
      <c r="K348" s="35">
        <v>1</v>
      </c>
      <c r="L348" s="34">
        <f>K348*(E348+F348+H348)</f>
        <v>2.67</v>
      </c>
      <c r="M348" s="32">
        <v>4</v>
      </c>
      <c r="N348" s="34">
        <f>+L348-J348</f>
        <v>1.6019999999999999</v>
      </c>
      <c r="O348" s="63">
        <f>+M348*N348*1800000</f>
        <v>11534399.999999998</v>
      </c>
      <c r="P348" s="52">
        <v>2023</v>
      </c>
      <c r="Q348" s="132" t="s">
        <v>510</v>
      </c>
      <c r="R348" s="32" t="s">
        <v>61</v>
      </c>
    </row>
    <row r="349" spans="1:18" s="138" customFormat="1" ht="27" x14ac:dyDescent="0.25">
      <c r="A349" s="134"/>
      <c r="B349" s="43" t="s">
        <v>520</v>
      </c>
      <c r="C349" s="44"/>
      <c r="D349" s="45"/>
      <c r="E349" s="46"/>
      <c r="F349" s="46"/>
      <c r="G349" s="47"/>
      <c r="H349" s="45"/>
      <c r="I349" s="49"/>
      <c r="J349" s="50"/>
      <c r="K349" s="41"/>
      <c r="L349" s="40"/>
      <c r="M349" s="47">
        <f>SUM(M347:M348)</f>
        <v>6</v>
      </c>
      <c r="N349" s="40"/>
      <c r="O349" s="135">
        <f>SUM(O347:O348)</f>
        <v>16588799.999999998</v>
      </c>
      <c r="P349" s="136"/>
      <c r="Q349" s="140"/>
      <c r="R349" s="38"/>
    </row>
    <row r="350" spans="1:18" s="83" customFormat="1" ht="25.5" x14ac:dyDescent="0.25">
      <c r="A350" s="128">
        <v>151</v>
      </c>
      <c r="B350" s="25" t="s">
        <v>521</v>
      </c>
      <c r="C350" s="26">
        <v>31916</v>
      </c>
      <c r="D350" s="24" t="s">
        <v>24</v>
      </c>
      <c r="E350" s="27">
        <v>2.72</v>
      </c>
      <c r="F350" s="27"/>
      <c r="G350" s="24"/>
      <c r="H350" s="28"/>
      <c r="I350" s="29">
        <v>0.5</v>
      </c>
      <c r="J350" s="130">
        <f>I350*(E350+F350+H350)</f>
        <v>1.36</v>
      </c>
      <c r="K350" s="29">
        <v>1</v>
      </c>
      <c r="L350" s="28">
        <f>K350*(E350+F350+H350)</f>
        <v>2.72</v>
      </c>
      <c r="M350" s="24">
        <v>3</v>
      </c>
      <c r="N350" s="28">
        <f>+L350-J350</f>
        <v>1.36</v>
      </c>
      <c r="O350" s="64">
        <f>+M350*N350*1800000</f>
        <v>7344000</v>
      </c>
      <c r="P350" s="53">
        <v>2023</v>
      </c>
      <c r="Q350" s="67" t="s">
        <v>510</v>
      </c>
      <c r="R350" s="24" t="s">
        <v>34</v>
      </c>
    </row>
    <row r="351" spans="1:18" s="133" customFormat="1" ht="25.5" x14ac:dyDescent="0.25">
      <c r="A351" s="131"/>
      <c r="B351" s="30" t="s">
        <v>521</v>
      </c>
      <c r="C351" s="31">
        <v>31916</v>
      </c>
      <c r="D351" s="32" t="s">
        <v>24</v>
      </c>
      <c r="E351" s="33">
        <v>3.03</v>
      </c>
      <c r="F351" s="33"/>
      <c r="G351" s="32"/>
      <c r="H351" s="34"/>
      <c r="I351" s="35">
        <v>0.5</v>
      </c>
      <c r="J351" s="42">
        <f>I351*(E351+F351+H351)</f>
        <v>1.5149999999999999</v>
      </c>
      <c r="K351" s="35">
        <v>1</v>
      </c>
      <c r="L351" s="34">
        <f>K351*(E351+F351+H351)</f>
        <v>3.03</v>
      </c>
      <c r="M351" s="32">
        <v>3</v>
      </c>
      <c r="N351" s="34">
        <f>+L351-J351</f>
        <v>1.5149999999999999</v>
      </c>
      <c r="O351" s="63">
        <f>+M351*N351*1800000</f>
        <v>8181000</v>
      </c>
      <c r="P351" s="53">
        <v>2023</v>
      </c>
      <c r="Q351" s="132" t="s">
        <v>510</v>
      </c>
      <c r="R351" s="32" t="s">
        <v>285</v>
      </c>
    </row>
    <row r="352" spans="1:18" s="138" customFormat="1" ht="27" x14ac:dyDescent="0.25">
      <c r="A352" s="134"/>
      <c r="B352" s="43" t="s">
        <v>522</v>
      </c>
      <c r="C352" s="44"/>
      <c r="D352" s="47"/>
      <c r="E352" s="46"/>
      <c r="F352" s="46"/>
      <c r="G352" s="47"/>
      <c r="H352" s="45"/>
      <c r="I352" s="49"/>
      <c r="J352" s="50"/>
      <c r="K352" s="41"/>
      <c r="L352" s="40"/>
      <c r="M352" s="47">
        <f>SUM(M350:M351)</f>
        <v>6</v>
      </c>
      <c r="N352" s="40"/>
      <c r="O352" s="135">
        <f>SUM(O350:O351)</f>
        <v>15525000</v>
      </c>
      <c r="P352" s="136"/>
      <c r="Q352" s="140"/>
      <c r="R352" s="38"/>
    </row>
    <row r="353" spans="1:18" s="133" customFormat="1" ht="25.5" x14ac:dyDescent="0.25">
      <c r="A353" s="131">
        <v>152</v>
      </c>
      <c r="B353" s="30" t="s">
        <v>523</v>
      </c>
      <c r="C353" s="31">
        <v>31727</v>
      </c>
      <c r="D353" s="52" t="s">
        <v>24</v>
      </c>
      <c r="E353" s="33">
        <v>3.34</v>
      </c>
      <c r="F353" s="33"/>
      <c r="G353" s="32"/>
      <c r="H353" s="34"/>
      <c r="I353" s="35">
        <v>0.5</v>
      </c>
      <c r="J353" s="42">
        <f>I353*(E353+F353+H353)</f>
        <v>1.67</v>
      </c>
      <c r="K353" s="35">
        <v>1</v>
      </c>
      <c r="L353" s="34">
        <f>K353*(E353+F353+H353)</f>
        <v>3.34</v>
      </c>
      <c r="M353" s="32">
        <v>2</v>
      </c>
      <c r="N353" s="34">
        <f>+L353-J353</f>
        <v>1.67</v>
      </c>
      <c r="O353" s="63">
        <f>+M353*N353*1800000</f>
        <v>6012000</v>
      </c>
      <c r="P353" s="52">
        <v>2023</v>
      </c>
      <c r="Q353" s="132" t="s">
        <v>510</v>
      </c>
      <c r="R353" s="32" t="s">
        <v>526</v>
      </c>
    </row>
    <row r="354" spans="1:18" s="138" customFormat="1" ht="27" x14ac:dyDescent="0.25">
      <c r="A354" s="134"/>
      <c r="B354" s="43" t="s">
        <v>527</v>
      </c>
      <c r="C354" s="44"/>
      <c r="D354" s="54"/>
      <c r="E354" s="46"/>
      <c r="F354" s="46"/>
      <c r="G354" s="47"/>
      <c r="H354" s="45"/>
      <c r="I354" s="49"/>
      <c r="J354" s="50"/>
      <c r="K354" s="41"/>
      <c r="L354" s="40"/>
      <c r="M354" s="47">
        <f>SUM(M353:M353)</f>
        <v>2</v>
      </c>
      <c r="N354" s="40"/>
      <c r="O354" s="135">
        <f>SUM(O353:O353)</f>
        <v>6012000</v>
      </c>
      <c r="P354" s="136"/>
      <c r="Q354" s="140"/>
      <c r="R354" s="38"/>
    </row>
    <row r="355" spans="1:18" s="83" customFormat="1" ht="25.5" x14ac:dyDescent="0.25">
      <c r="A355" s="128">
        <v>153</v>
      </c>
      <c r="B355" s="25" t="s">
        <v>528</v>
      </c>
      <c r="C355" s="26">
        <v>31281</v>
      </c>
      <c r="D355" s="53" t="s">
        <v>24</v>
      </c>
      <c r="E355" s="27">
        <v>3.34</v>
      </c>
      <c r="F355" s="27"/>
      <c r="G355" s="24"/>
      <c r="H355" s="28"/>
      <c r="I355" s="29">
        <v>0.5</v>
      </c>
      <c r="J355" s="130">
        <f>I355*(E355+F355+H355)</f>
        <v>1.67</v>
      </c>
      <c r="K355" s="29">
        <v>1</v>
      </c>
      <c r="L355" s="28">
        <f>K355*(E355+F355+H355)</f>
        <v>3.34</v>
      </c>
      <c r="M355" s="24">
        <v>6</v>
      </c>
      <c r="N355" s="28">
        <f>+L355-J355</f>
        <v>1.67</v>
      </c>
      <c r="O355" s="64">
        <f>+M355*N355*1800000</f>
        <v>18036000</v>
      </c>
      <c r="P355" s="53">
        <v>2023</v>
      </c>
      <c r="Q355" s="67" t="s">
        <v>510</v>
      </c>
      <c r="R355" s="24" t="s">
        <v>27</v>
      </c>
    </row>
    <row r="356" spans="1:18" s="138" customFormat="1" ht="27" x14ac:dyDescent="0.25">
      <c r="A356" s="134"/>
      <c r="B356" s="43" t="s">
        <v>529</v>
      </c>
      <c r="C356" s="44"/>
      <c r="D356" s="54"/>
      <c r="E356" s="46"/>
      <c r="F356" s="46"/>
      <c r="G356" s="47"/>
      <c r="H356" s="45"/>
      <c r="I356" s="49"/>
      <c r="J356" s="50"/>
      <c r="K356" s="41"/>
      <c r="L356" s="40"/>
      <c r="M356" s="47">
        <f>SUM(M355:M355)</f>
        <v>6</v>
      </c>
      <c r="N356" s="40"/>
      <c r="O356" s="135">
        <f>SUM(O355:O355)</f>
        <v>18036000</v>
      </c>
      <c r="P356" s="136"/>
      <c r="Q356" s="140"/>
      <c r="R356" s="38"/>
    </row>
    <row r="357" spans="1:18" s="83" customFormat="1" ht="25.5" x14ac:dyDescent="0.25">
      <c r="A357" s="128">
        <v>154</v>
      </c>
      <c r="B357" s="25" t="s">
        <v>530</v>
      </c>
      <c r="C357" s="26">
        <v>32300</v>
      </c>
      <c r="D357" s="24" t="s">
        <v>24</v>
      </c>
      <c r="E357" s="27">
        <v>3.03</v>
      </c>
      <c r="F357" s="27"/>
      <c r="G357" s="24"/>
      <c r="H357" s="28"/>
      <c r="I357" s="29">
        <v>0.5</v>
      </c>
      <c r="J357" s="130">
        <f>I357*(E357+F357+H357)</f>
        <v>1.5149999999999999</v>
      </c>
      <c r="K357" s="29">
        <v>1</v>
      </c>
      <c r="L357" s="28">
        <f>K357*(E357+F357+H357)</f>
        <v>3.03</v>
      </c>
      <c r="M357" s="24">
        <v>6</v>
      </c>
      <c r="N357" s="28">
        <f>+L357-J357</f>
        <v>1.5149999999999999</v>
      </c>
      <c r="O357" s="64">
        <f>+M357*N357*1800000</f>
        <v>16362000</v>
      </c>
      <c r="P357" s="53">
        <v>2023</v>
      </c>
      <c r="Q357" s="67" t="s">
        <v>510</v>
      </c>
      <c r="R357" s="24" t="s">
        <v>27</v>
      </c>
    </row>
    <row r="358" spans="1:18" s="138" customFormat="1" ht="27" x14ac:dyDescent="0.25">
      <c r="A358" s="134"/>
      <c r="B358" s="43" t="s">
        <v>531</v>
      </c>
      <c r="C358" s="44"/>
      <c r="D358" s="47"/>
      <c r="E358" s="46"/>
      <c r="F358" s="46"/>
      <c r="G358" s="47"/>
      <c r="H358" s="45"/>
      <c r="I358" s="49"/>
      <c r="J358" s="50"/>
      <c r="K358" s="41"/>
      <c r="L358" s="40"/>
      <c r="M358" s="47">
        <f>SUM(M357:M357)</f>
        <v>6</v>
      </c>
      <c r="N358" s="40"/>
      <c r="O358" s="135">
        <f>SUM(O357:O357)</f>
        <v>16362000</v>
      </c>
      <c r="P358" s="136"/>
      <c r="Q358" s="140"/>
      <c r="R358" s="38"/>
    </row>
    <row r="359" spans="1:18" s="83" customFormat="1" ht="25.5" x14ac:dyDescent="0.25">
      <c r="A359" s="128">
        <v>155</v>
      </c>
      <c r="B359" s="17" t="s">
        <v>532</v>
      </c>
      <c r="C359" s="18">
        <v>27422</v>
      </c>
      <c r="D359" s="19" t="s">
        <v>64</v>
      </c>
      <c r="E359" s="20">
        <v>3.99</v>
      </c>
      <c r="F359" s="20">
        <v>0.4</v>
      </c>
      <c r="G359" s="19"/>
      <c r="H359" s="21"/>
      <c r="I359" s="22">
        <v>0.5</v>
      </c>
      <c r="J359" s="23">
        <f t="shared" ref="J359:J437" si="22">I359*(E359+F359+H359)</f>
        <v>2.1950000000000003</v>
      </c>
      <c r="K359" s="29">
        <v>1</v>
      </c>
      <c r="L359" s="28">
        <f t="shared" ref="L359:L437" si="23">K359*(E359+F359+H359)</f>
        <v>4.3900000000000006</v>
      </c>
      <c r="M359" s="19">
        <v>5</v>
      </c>
      <c r="N359" s="28">
        <f t="shared" ref="N359:N452" si="24">+L359-J359</f>
        <v>2.1950000000000003</v>
      </c>
      <c r="O359" s="64">
        <f>+N359*M359*1490000</f>
        <v>16352750.000000002</v>
      </c>
      <c r="P359" s="53">
        <v>2023</v>
      </c>
      <c r="Q359" s="129" t="s">
        <v>510</v>
      </c>
      <c r="R359" s="24" t="s">
        <v>73</v>
      </c>
    </row>
    <row r="360" spans="1:18" s="83" customFormat="1" ht="25.5" x14ac:dyDescent="0.25">
      <c r="A360" s="128"/>
      <c r="B360" s="17" t="s">
        <v>532</v>
      </c>
      <c r="C360" s="18">
        <v>27422</v>
      </c>
      <c r="D360" s="19" t="s">
        <v>64</v>
      </c>
      <c r="E360" s="20">
        <f>3.99+0.33</f>
        <v>4.32</v>
      </c>
      <c r="F360" s="20">
        <v>0.4</v>
      </c>
      <c r="G360" s="19"/>
      <c r="H360" s="21"/>
      <c r="I360" s="22">
        <v>0.5</v>
      </c>
      <c r="J360" s="23">
        <f t="shared" si="22"/>
        <v>2.3600000000000003</v>
      </c>
      <c r="K360" s="29">
        <v>1</v>
      </c>
      <c r="L360" s="28">
        <f t="shared" si="23"/>
        <v>4.7200000000000006</v>
      </c>
      <c r="M360" s="19">
        <v>1</v>
      </c>
      <c r="N360" s="28">
        <f t="shared" si="24"/>
        <v>2.3600000000000003</v>
      </c>
      <c r="O360" s="64">
        <f>+N360*M360*1800000</f>
        <v>4248000.0000000009</v>
      </c>
      <c r="P360" s="53">
        <v>2023</v>
      </c>
      <c r="Q360" s="129" t="s">
        <v>510</v>
      </c>
      <c r="R360" s="24" t="s">
        <v>74</v>
      </c>
    </row>
    <row r="361" spans="1:18" s="138" customFormat="1" ht="40.5" x14ac:dyDescent="0.25">
      <c r="A361" s="134"/>
      <c r="B361" s="43" t="s">
        <v>533</v>
      </c>
      <c r="C361" s="44"/>
      <c r="D361" s="47"/>
      <c r="E361" s="46"/>
      <c r="F361" s="46"/>
      <c r="G361" s="47"/>
      <c r="H361" s="45"/>
      <c r="I361" s="49"/>
      <c r="J361" s="50"/>
      <c r="K361" s="41"/>
      <c r="L361" s="40"/>
      <c r="M361" s="47">
        <f>SUM(M359:M360)</f>
        <v>6</v>
      </c>
      <c r="N361" s="40"/>
      <c r="O361" s="135">
        <f>SUM(O359:O360)</f>
        <v>20600750.000000004</v>
      </c>
      <c r="P361" s="136"/>
      <c r="Q361" s="140"/>
      <c r="R361" s="38"/>
    </row>
    <row r="362" spans="1:18" s="83" customFormat="1" ht="25.5" x14ac:dyDescent="0.25">
      <c r="A362" s="128">
        <v>156</v>
      </c>
      <c r="B362" s="17" t="s">
        <v>534</v>
      </c>
      <c r="C362" s="18">
        <v>27145</v>
      </c>
      <c r="D362" s="21" t="s">
        <v>102</v>
      </c>
      <c r="E362" s="20">
        <v>3.99</v>
      </c>
      <c r="F362" s="20"/>
      <c r="G362" s="19"/>
      <c r="H362" s="21"/>
      <c r="I362" s="22">
        <v>0.4</v>
      </c>
      <c r="J362" s="23">
        <f t="shared" si="22"/>
        <v>1.5960000000000001</v>
      </c>
      <c r="K362" s="29">
        <v>1</v>
      </c>
      <c r="L362" s="28">
        <f t="shared" si="23"/>
        <v>3.99</v>
      </c>
      <c r="M362" s="19">
        <v>6</v>
      </c>
      <c r="N362" s="28">
        <f t="shared" si="24"/>
        <v>2.3940000000000001</v>
      </c>
      <c r="O362" s="64">
        <f>+N362*M362*1800000</f>
        <v>25855200</v>
      </c>
      <c r="P362" s="53">
        <v>2023</v>
      </c>
      <c r="Q362" s="129" t="s">
        <v>535</v>
      </c>
      <c r="R362" s="24" t="s">
        <v>536</v>
      </c>
    </row>
    <row r="363" spans="1:18" s="138" customFormat="1" ht="27" x14ac:dyDescent="0.25">
      <c r="A363" s="134"/>
      <c r="B363" s="43" t="s">
        <v>537</v>
      </c>
      <c r="C363" s="44"/>
      <c r="D363" s="45"/>
      <c r="E363" s="46"/>
      <c r="F363" s="46"/>
      <c r="G363" s="47"/>
      <c r="H363" s="45"/>
      <c r="I363" s="49"/>
      <c r="J363" s="50"/>
      <c r="K363" s="41"/>
      <c r="L363" s="40"/>
      <c r="M363" s="47">
        <f>SUM(M362:M362)</f>
        <v>6</v>
      </c>
      <c r="N363" s="40"/>
      <c r="O363" s="135">
        <f>SUM(O362:O362)</f>
        <v>25855200</v>
      </c>
      <c r="P363" s="136"/>
      <c r="Q363" s="140"/>
      <c r="R363" s="38"/>
    </row>
    <row r="364" spans="1:18" s="133" customFormat="1" ht="25.5" x14ac:dyDescent="0.25">
      <c r="A364" s="131">
        <v>157</v>
      </c>
      <c r="B364" s="30" t="s">
        <v>538</v>
      </c>
      <c r="C364" s="31">
        <v>30112</v>
      </c>
      <c r="D364" s="34" t="s">
        <v>90</v>
      </c>
      <c r="E364" s="33">
        <v>4.4000000000000004</v>
      </c>
      <c r="F364" s="33">
        <v>0.5</v>
      </c>
      <c r="G364" s="32"/>
      <c r="H364" s="34"/>
      <c r="I364" s="35">
        <v>0.4</v>
      </c>
      <c r="J364" s="42">
        <f t="shared" si="22"/>
        <v>1.9600000000000002</v>
      </c>
      <c r="K364" s="35">
        <v>1</v>
      </c>
      <c r="L364" s="34">
        <f t="shared" si="23"/>
        <v>4.9000000000000004</v>
      </c>
      <c r="M364" s="32">
        <v>4</v>
      </c>
      <c r="N364" s="34">
        <f t="shared" si="24"/>
        <v>2.9400000000000004</v>
      </c>
      <c r="O364" s="63">
        <f>+N364*M364*1800000</f>
        <v>21168000.000000004</v>
      </c>
      <c r="P364" s="52">
        <v>2023</v>
      </c>
      <c r="Q364" s="132" t="s">
        <v>535</v>
      </c>
      <c r="R364" s="32" t="s">
        <v>119</v>
      </c>
    </row>
    <row r="365" spans="1:18" s="133" customFormat="1" ht="25.5" x14ac:dyDescent="0.25">
      <c r="A365" s="131"/>
      <c r="B365" s="30" t="s">
        <v>538</v>
      </c>
      <c r="C365" s="31">
        <v>30112</v>
      </c>
      <c r="D365" s="34" t="s">
        <v>90</v>
      </c>
      <c r="E365" s="33">
        <v>4.74</v>
      </c>
      <c r="F365" s="33">
        <v>0.5</v>
      </c>
      <c r="G365" s="32"/>
      <c r="H365" s="34"/>
      <c r="I365" s="35">
        <v>0.4</v>
      </c>
      <c r="J365" s="42">
        <f t="shared" si="22"/>
        <v>2.0960000000000001</v>
      </c>
      <c r="K365" s="35">
        <v>1</v>
      </c>
      <c r="L365" s="34">
        <f t="shared" si="23"/>
        <v>5.24</v>
      </c>
      <c r="M365" s="32">
        <v>2</v>
      </c>
      <c r="N365" s="34">
        <f t="shared" si="24"/>
        <v>3.1440000000000001</v>
      </c>
      <c r="O365" s="63">
        <f>+N365*M365*1800000</f>
        <v>11318400</v>
      </c>
      <c r="P365" s="52">
        <v>2023</v>
      </c>
      <c r="Q365" s="132" t="s">
        <v>535</v>
      </c>
      <c r="R365" s="32" t="s">
        <v>112</v>
      </c>
    </row>
    <row r="366" spans="1:18" s="147" customFormat="1" ht="27" x14ac:dyDescent="0.25">
      <c r="A366" s="144"/>
      <c r="B366" s="72" t="s">
        <v>539</v>
      </c>
      <c r="C366" s="73"/>
      <c r="D366" s="48"/>
      <c r="E366" s="74"/>
      <c r="F366" s="74"/>
      <c r="G366" s="75"/>
      <c r="H366" s="48"/>
      <c r="I366" s="76"/>
      <c r="J366" s="77"/>
      <c r="K366" s="76"/>
      <c r="L366" s="48"/>
      <c r="M366" s="75">
        <f>SUM(M364:M365)</f>
        <v>6</v>
      </c>
      <c r="N366" s="48"/>
      <c r="O366" s="145">
        <f>SUM(O364:O365)</f>
        <v>32486400.000000004</v>
      </c>
      <c r="P366" s="78"/>
      <c r="Q366" s="146"/>
      <c r="R366" s="75"/>
    </row>
    <row r="367" spans="1:18" s="133" customFormat="1" ht="25.5" x14ac:dyDescent="0.25">
      <c r="A367" s="131">
        <v>158</v>
      </c>
      <c r="B367" s="30" t="s">
        <v>540</v>
      </c>
      <c r="C367" s="31">
        <v>34748</v>
      </c>
      <c r="D367" s="34" t="s">
        <v>102</v>
      </c>
      <c r="E367" s="33">
        <v>2.34</v>
      </c>
      <c r="F367" s="33"/>
      <c r="G367" s="32"/>
      <c r="H367" s="34"/>
      <c r="I367" s="35">
        <v>0.4</v>
      </c>
      <c r="J367" s="42">
        <f t="shared" si="22"/>
        <v>0.93599999999999994</v>
      </c>
      <c r="K367" s="35">
        <v>1</v>
      </c>
      <c r="L367" s="34">
        <f t="shared" si="23"/>
        <v>2.34</v>
      </c>
      <c r="M367" s="32">
        <v>2</v>
      </c>
      <c r="N367" s="34">
        <f t="shared" si="24"/>
        <v>1.4039999999999999</v>
      </c>
      <c r="O367" s="63">
        <f>+N367*M367*1800000</f>
        <v>5054400</v>
      </c>
      <c r="P367" s="52">
        <v>2023</v>
      </c>
      <c r="Q367" s="132" t="s">
        <v>535</v>
      </c>
      <c r="R367" s="32" t="s">
        <v>60</v>
      </c>
    </row>
    <row r="368" spans="1:18" s="133" customFormat="1" ht="25.5" x14ac:dyDescent="0.25">
      <c r="A368" s="131"/>
      <c r="B368" s="30" t="s">
        <v>540</v>
      </c>
      <c r="C368" s="31">
        <v>34748</v>
      </c>
      <c r="D368" s="34" t="s">
        <v>102</v>
      </c>
      <c r="E368" s="33">
        <v>2.67</v>
      </c>
      <c r="F368" s="33"/>
      <c r="G368" s="32"/>
      <c r="H368" s="34"/>
      <c r="I368" s="35">
        <v>0.4</v>
      </c>
      <c r="J368" s="42">
        <f t="shared" si="22"/>
        <v>1.0680000000000001</v>
      </c>
      <c r="K368" s="35">
        <v>1</v>
      </c>
      <c r="L368" s="34">
        <f t="shared" si="23"/>
        <v>2.67</v>
      </c>
      <c r="M368" s="32">
        <v>4</v>
      </c>
      <c r="N368" s="34">
        <f t="shared" si="24"/>
        <v>1.6019999999999999</v>
      </c>
      <c r="O368" s="63">
        <f>+N368*M368*1800000</f>
        <v>11534399.999999998</v>
      </c>
      <c r="P368" s="52">
        <v>2023</v>
      </c>
      <c r="Q368" s="132" t="s">
        <v>535</v>
      </c>
      <c r="R368" s="32" t="s">
        <v>61</v>
      </c>
    </row>
    <row r="369" spans="1:18" s="138" customFormat="1" ht="27" x14ac:dyDescent="0.25">
      <c r="A369" s="134"/>
      <c r="B369" s="43" t="s">
        <v>543</v>
      </c>
      <c r="C369" s="44"/>
      <c r="D369" s="45"/>
      <c r="E369" s="46"/>
      <c r="F369" s="46"/>
      <c r="G369" s="47"/>
      <c r="H369" s="45"/>
      <c r="I369" s="49"/>
      <c r="J369" s="50"/>
      <c r="K369" s="41"/>
      <c r="L369" s="40"/>
      <c r="M369" s="47">
        <f>SUM(M367:M368)</f>
        <v>6</v>
      </c>
      <c r="N369" s="40"/>
      <c r="O369" s="135">
        <f>SUM(O367:O368)</f>
        <v>16588799.999999998</v>
      </c>
      <c r="P369" s="136"/>
      <c r="Q369" s="140"/>
      <c r="R369" s="38"/>
    </row>
    <row r="370" spans="1:18" s="133" customFormat="1" ht="25.5" x14ac:dyDescent="0.25">
      <c r="A370" s="131">
        <v>159</v>
      </c>
      <c r="B370" s="30" t="s">
        <v>544</v>
      </c>
      <c r="C370" s="31">
        <v>31394</v>
      </c>
      <c r="D370" s="34" t="s">
        <v>545</v>
      </c>
      <c r="E370" s="33">
        <v>3.66</v>
      </c>
      <c r="F370" s="33">
        <v>0.4</v>
      </c>
      <c r="G370" s="32"/>
      <c r="H370" s="34"/>
      <c r="I370" s="35">
        <v>0.4</v>
      </c>
      <c r="J370" s="42">
        <f t="shared" si="22"/>
        <v>1.6240000000000003</v>
      </c>
      <c r="K370" s="35">
        <v>1</v>
      </c>
      <c r="L370" s="34">
        <f t="shared" si="23"/>
        <v>4.0600000000000005</v>
      </c>
      <c r="M370" s="32">
        <v>6</v>
      </c>
      <c r="N370" s="34">
        <f t="shared" si="24"/>
        <v>2.4359999999999999</v>
      </c>
      <c r="O370" s="63">
        <f>+N370*M370*1800000</f>
        <v>26308800</v>
      </c>
      <c r="P370" s="52">
        <v>2023</v>
      </c>
      <c r="Q370" s="132" t="s">
        <v>535</v>
      </c>
      <c r="R370" s="32" t="s">
        <v>27</v>
      </c>
    </row>
    <row r="371" spans="1:18" s="138" customFormat="1" ht="13.5" x14ac:dyDescent="0.25">
      <c r="A371" s="134"/>
      <c r="B371" s="43"/>
      <c r="C371" s="44"/>
      <c r="D371" s="45"/>
      <c r="E371" s="46"/>
      <c r="F371" s="46"/>
      <c r="G371" s="47"/>
      <c r="H371" s="45"/>
      <c r="I371" s="49"/>
      <c r="J371" s="50"/>
      <c r="K371" s="41"/>
      <c r="L371" s="40"/>
      <c r="M371" s="47">
        <f>SUM(M370:M370)</f>
        <v>6</v>
      </c>
      <c r="N371" s="40"/>
      <c r="O371" s="135">
        <f>SUM(O370:O370)</f>
        <v>26308800</v>
      </c>
      <c r="P371" s="136"/>
      <c r="Q371" s="140"/>
      <c r="R371" s="38"/>
    </row>
    <row r="372" spans="1:18" s="133" customFormat="1" ht="25.5" x14ac:dyDescent="0.25">
      <c r="A372" s="131">
        <v>160</v>
      </c>
      <c r="B372" s="30" t="s">
        <v>546</v>
      </c>
      <c r="C372" s="55">
        <v>35789</v>
      </c>
      <c r="D372" s="32" t="s">
        <v>545</v>
      </c>
      <c r="E372" s="33">
        <f>2.34*85%</f>
        <v>1.9889999999999999</v>
      </c>
      <c r="F372" s="33"/>
      <c r="G372" s="32"/>
      <c r="H372" s="34"/>
      <c r="I372" s="35">
        <v>0.4</v>
      </c>
      <c r="J372" s="42">
        <f t="shared" si="22"/>
        <v>0.79559999999999997</v>
      </c>
      <c r="K372" s="35">
        <v>1</v>
      </c>
      <c r="L372" s="34">
        <f t="shared" si="23"/>
        <v>1.9889999999999999</v>
      </c>
      <c r="M372" s="32">
        <v>4</v>
      </c>
      <c r="N372" s="34">
        <f t="shared" si="24"/>
        <v>1.1934</v>
      </c>
      <c r="O372" s="63">
        <f>+N372*M372*1800000</f>
        <v>8592480</v>
      </c>
      <c r="P372" s="52">
        <v>2023</v>
      </c>
      <c r="Q372" s="132" t="s">
        <v>535</v>
      </c>
      <c r="R372" s="32" t="s">
        <v>119</v>
      </c>
    </row>
    <row r="373" spans="1:18" s="133" customFormat="1" ht="25.5" x14ac:dyDescent="0.25">
      <c r="A373" s="131"/>
      <c r="B373" s="30" t="s">
        <v>546</v>
      </c>
      <c r="C373" s="55">
        <v>35789</v>
      </c>
      <c r="D373" s="32" t="s">
        <v>545</v>
      </c>
      <c r="E373" s="33">
        <v>2.34</v>
      </c>
      <c r="F373" s="33"/>
      <c r="G373" s="32"/>
      <c r="H373" s="34"/>
      <c r="I373" s="35">
        <v>0.4</v>
      </c>
      <c r="J373" s="42">
        <f t="shared" si="22"/>
        <v>0.93599999999999994</v>
      </c>
      <c r="K373" s="35">
        <v>1</v>
      </c>
      <c r="L373" s="34">
        <f t="shared" si="23"/>
        <v>2.34</v>
      </c>
      <c r="M373" s="32">
        <v>2</v>
      </c>
      <c r="N373" s="34">
        <f t="shared" si="24"/>
        <v>1.4039999999999999</v>
      </c>
      <c r="O373" s="63">
        <f>+N373*M373*1800000</f>
        <v>5054400</v>
      </c>
      <c r="P373" s="52">
        <v>2023</v>
      </c>
      <c r="Q373" s="132" t="s">
        <v>535</v>
      </c>
      <c r="R373" s="32" t="s">
        <v>548</v>
      </c>
    </row>
    <row r="374" spans="1:18" s="143" customFormat="1" ht="27" x14ac:dyDescent="0.25">
      <c r="A374" s="142"/>
      <c r="B374" s="43" t="s">
        <v>549</v>
      </c>
      <c r="C374" s="57"/>
      <c r="D374" s="47"/>
      <c r="E374" s="46"/>
      <c r="F374" s="46"/>
      <c r="G374" s="47"/>
      <c r="H374" s="45"/>
      <c r="I374" s="49"/>
      <c r="J374" s="50"/>
      <c r="K374" s="49"/>
      <c r="L374" s="45"/>
      <c r="M374" s="47">
        <f>SUM(M372:M373)</f>
        <v>6</v>
      </c>
      <c r="N374" s="45"/>
      <c r="O374" s="65">
        <f>SUM(O372:O373)</f>
        <v>13646880</v>
      </c>
      <c r="P374" s="54"/>
      <c r="Q374" s="140"/>
      <c r="R374" s="47"/>
    </row>
    <row r="375" spans="1:18" s="133" customFormat="1" ht="25.5" x14ac:dyDescent="0.25">
      <c r="A375" s="131">
        <v>161</v>
      </c>
      <c r="B375" s="30" t="s">
        <v>550</v>
      </c>
      <c r="C375" s="31">
        <v>31394</v>
      </c>
      <c r="D375" s="34" t="s">
        <v>344</v>
      </c>
      <c r="E375" s="33">
        <v>3.34</v>
      </c>
      <c r="F375" s="33"/>
      <c r="G375" s="32"/>
      <c r="H375" s="34"/>
      <c r="I375" s="35">
        <v>0.4</v>
      </c>
      <c r="J375" s="42">
        <f t="shared" si="22"/>
        <v>1.3360000000000001</v>
      </c>
      <c r="K375" s="35">
        <v>1</v>
      </c>
      <c r="L375" s="34">
        <f t="shared" si="23"/>
        <v>3.34</v>
      </c>
      <c r="M375" s="32">
        <v>6</v>
      </c>
      <c r="N375" s="34">
        <f t="shared" si="24"/>
        <v>2.0039999999999996</v>
      </c>
      <c r="O375" s="63">
        <f>+N375*M375*1800000</f>
        <v>21643199.999999996</v>
      </c>
      <c r="P375" s="52">
        <v>2023</v>
      </c>
      <c r="Q375" s="132" t="s">
        <v>535</v>
      </c>
      <c r="R375" s="32" t="s">
        <v>27</v>
      </c>
    </row>
    <row r="376" spans="1:18" s="138" customFormat="1" ht="27" x14ac:dyDescent="0.25">
      <c r="A376" s="134"/>
      <c r="B376" s="43" t="s">
        <v>551</v>
      </c>
      <c r="C376" s="44"/>
      <c r="D376" s="45"/>
      <c r="E376" s="46"/>
      <c r="F376" s="46"/>
      <c r="G376" s="47"/>
      <c r="H376" s="45"/>
      <c r="I376" s="49"/>
      <c r="J376" s="50"/>
      <c r="K376" s="41"/>
      <c r="L376" s="40"/>
      <c r="M376" s="47">
        <f>SUM(M375:M375)</f>
        <v>6</v>
      </c>
      <c r="N376" s="40"/>
      <c r="O376" s="135">
        <f>SUM(O375:O375)</f>
        <v>21643199.999999996</v>
      </c>
      <c r="P376" s="136"/>
      <c r="Q376" s="140"/>
      <c r="R376" s="38"/>
    </row>
    <row r="377" spans="1:18" s="133" customFormat="1" ht="25.5" x14ac:dyDescent="0.25">
      <c r="A377" s="131">
        <v>162</v>
      </c>
      <c r="B377" s="30" t="s">
        <v>552</v>
      </c>
      <c r="C377" s="31">
        <v>32341</v>
      </c>
      <c r="D377" s="34" t="s">
        <v>344</v>
      </c>
      <c r="E377" s="33">
        <v>3.03</v>
      </c>
      <c r="F377" s="33"/>
      <c r="G377" s="32"/>
      <c r="H377" s="34"/>
      <c r="I377" s="35">
        <v>0.4</v>
      </c>
      <c r="J377" s="42">
        <f t="shared" si="22"/>
        <v>1.212</v>
      </c>
      <c r="K377" s="35">
        <v>1</v>
      </c>
      <c r="L377" s="34">
        <f t="shared" si="23"/>
        <v>3.03</v>
      </c>
      <c r="M377" s="32">
        <v>3</v>
      </c>
      <c r="N377" s="34">
        <f t="shared" si="24"/>
        <v>1.8179999999999998</v>
      </c>
      <c r="O377" s="63">
        <f>+N377*M377*1800000</f>
        <v>9817200</v>
      </c>
      <c r="P377" s="52">
        <v>2023</v>
      </c>
      <c r="Q377" s="132" t="s">
        <v>535</v>
      </c>
      <c r="R377" s="32" t="s">
        <v>34</v>
      </c>
    </row>
    <row r="378" spans="1:18" s="133" customFormat="1" ht="25.5" x14ac:dyDescent="0.25">
      <c r="A378" s="131"/>
      <c r="B378" s="30" t="s">
        <v>552</v>
      </c>
      <c r="C378" s="31">
        <v>32341</v>
      </c>
      <c r="D378" s="34" t="s">
        <v>344</v>
      </c>
      <c r="E378" s="33">
        <v>3.34</v>
      </c>
      <c r="F378" s="33"/>
      <c r="G378" s="32"/>
      <c r="H378" s="34"/>
      <c r="I378" s="35">
        <v>0.4</v>
      </c>
      <c r="J378" s="42">
        <f t="shared" si="22"/>
        <v>1.3360000000000001</v>
      </c>
      <c r="K378" s="35">
        <v>1</v>
      </c>
      <c r="L378" s="34">
        <f t="shared" si="23"/>
        <v>3.34</v>
      </c>
      <c r="M378" s="32">
        <v>3</v>
      </c>
      <c r="N378" s="34">
        <f t="shared" si="24"/>
        <v>2.0039999999999996</v>
      </c>
      <c r="O378" s="63">
        <f>+N378*M378*1800000</f>
        <v>10821599.999999998</v>
      </c>
      <c r="P378" s="52">
        <v>2023</v>
      </c>
      <c r="Q378" s="132" t="s">
        <v>535</v>
      </c>
      <c r="R378" s="32" t="s">
        <v>285</v>
      </c>
    </row>
    <row r="379" spans="1:18" s="138" customFormat="1" ht="27" x14ac:dyDescent="0.25">
      <c r="A379" s="134"/>
      <c r="B379" s="43" t="s">
        <v>553</v>
      </c>
      <c r="C379" s="44"/>
      <c r="D379" s="45"/>
      <c r="E379" s="46"/>
      <c r="F379" s="46"/>
      <c r="G379" s="47"/>
      <c r="H379" s="45"/>
      <c r="I379" s="49"/>
      <c r="J379" s="50"/>
      <c r="K379" s="41"/>
      <c r="L379" s="40"/>
      <c r="M379" s="47">
        <f>SUM(M377:M378)</f>
        <v>6</v>
      </c>
      <c r="N379" s="40"/>
      <c r="O379" s="135">
        <f>SUM(O377:O378)</f>
        <v>20638800</v>
      </c>
      <c r="P379" s="136"/>
      <c r="Q379" s="140"/>
      <c r="R379" s="38"/>
    </row>
    <row r="380" spans="1:18" s="133" customFormat="1" ht="25.5" x14ac:dyDescent="0.25">
      <c r="A380" s="131">
        <v>163</v>
      </c>
      <c r="B380" s="30" t="s">
        <v>554</v>
      </c>
      <c r="C380" s="31">
        <v>33079</v>
      </c>
      <c r="D380" s="34" t="s">
        <v>344</v>
      </c>
      <c r="E380" s="33">
        <v>3.03</v>
      </c>
      <c r="F380" s="33"/>
      <c r="G380" s="32"/>
      <c r="H380" s="34"/>
      <c r="I380" s="35">
        <v>0.4</v>
      </c>
      <c r="J380" s="42">
        <f t="shared" si="22"/>
        <v>1.212</v>
      </c>
      <c r="K380" s="35">
        <v>1</v>
      </c>
      <c r="L380" s="34">
        <f t="shared" si="23"/>
        <v>3.03</v>
      </c>
      <c r="M380" s="32">
        <v>6</v>
      </c>
      <c r="N380" s="34">
        <f t="shared" si="24"/>
        <v>1.8179999999999998</v>
      </c>
      <c r="O380" s="63">
        <f>+N380*M380*1800000</f>
        <v>19634400</v>
      </c>
      <c r="P380" s="52">
        <v>2023</v>
      </c>
      <c r="Q380" s="132" t="s">
        <v>535</v>
      </c>
      <c r="R380" s="32" t="s">
        <v>27</v>
      </c>
    </row>
    <row r="381" spans="1:18" s="138" customFormat="1" ht="27" x14ac:dyDescent="0.25">
      <c r="A381" s="134"/>
      <c r="B381" s="43" t="s">
        <v>555</v>
      </c>
      <c r="C381" s="44"/>
      <c r="D381" s="45"/>
      <c r="E381" s="46"/>
      <c r="F381" s="46"/>
      <c r="G381" s="47"/>
      <c r="H381" s="45"/>
      <c r="I381" s="49"/>
      <c r="J381" s="50"/>
      <c r="K381" s="41"/>
      <c r="L381" s="40"/>
      <c r="M381" s="47">
        <f>SUM(M380:M380)</f>
        <v>6</v>
      </c>
      <c r="N381" s="40"/>
      <c r="O381" s="135">
        <f>SUM(O380:O380)</f>
        <v>19634400</v>
      </c>
      <c r="P381" s="136"/>
      <c r="Q381" s="140"/>
      <c r="R381" s="38"/>
    </row>
    <row r="382" spans="1:18" s="83" customFormat="1" ht="25.5" x14ac:dyDescent="0.25">
      <c r="A382" s="128">
        <v>164</v>
      </c>
      <c r="B382" s="17" t="s">
        <v>556</v>
      </c>
      <c r="C382" s="58">
        <v>34244</v>
      </c>
      <c r="D382" s="19" t="s">
        <v>545</v>
      </c>
      <c r="E382" s="20">
        <v>2.67</v>
      </c>
      <c r="F382" s="20"/>
      <c r="G382" s="19"/>
      <c r="H382" s="21"/>
      <c r="I382" s="22">
        <v>0.4</v>
      </c>
      <c r="J382" s="23">
        <f t="shared" si="22"/>
        <v>1.0680000000000001</v>
      </c>
      <c r="K382" s="29">
        <v>1</v>
      </c>
      <c r="L382" s="28">
        <f t="shared" si="23"/>
        <v>2.67</v>
      </c>
      <c r="M382" s="19">
        <v>6</v>
      </c>
      <c r="N382" s="28">
        <f t="shared" si="24"/>
        <v>1.6019999999999999</v>
      </c>
      <c r="O382" s="64">
        <f>+N382*M382*1800000</f>
        <v>17301599.999999996</v>
      </c>
      <c r="P382" s="53">
        <v>2023</v>
      </c>
      <c r="Q382" s="129" t="s">
        <v>535</v>
      </c>
      <c r="R382" s="24" t="s">
        <v>27</v>
      </c>
    </row>
    <row r="383" spans="1:18" s="138" customFormat="1" ht="27" x14ac:dyDescent="0.25">
      <c r="A383" s="134"/>
      <c r="B383" s="43" t="s">
        <v>557</v>
      </c>
      <c r="C383" s="57"/>
      <c r="D383" s="47"/>
      <c r="E383" s="46"/>
      <c r="F383" s="46"/>
      <c r="G383" s="47"/>
      <c r="H383" s="45"/>
      <c r="I383" s="49"/>
      <c r="J383" s="50"/>
      <c r="K383" s="41"/>
      <c r="L383" s="40"/>
      <c r="M383" s="47">
        <f>SUM(M382:M382)</f>
        <v>6</v>
      </c>
      <c r="N383" s="40"/>
      <c r="O383" s="135">
        <f>SUM(O382:O382)</f>
        <v>17301599.999999996</v>
      </c>
      <c r="P383" s="136"/>
      <c r="Q383" s="140"/>
      <c r="R383" s="38"/>
    </row>
    <row r="384" spans="1:18" s="83" customFormat="1" ht="25.5" x14ac:dyDescent="0.25">
      <c r="A384" s="128">
        <v>165</v>
      </c>
      <c r="B384" s="17" t="s">
        <v>558</v>
      </c>
      <c r="C384" s="58">
        <v>33700</v>
      </c>
      <c r="D384" s="66" t="s">
        <v>102</v>
      </c>
      <c r="E384" s="20">
        <v>3</v>
      </c>
      <c r="F384" s="20"/>
      <c r="G384" s="19"/>
      <c r="H384" s="21"/>
      <c r="I384" s="22">
        <v>0.4</v>
      </c>
      <c r="J384" s="23">
        <f t="shared" si="22"/>
        <v>1.2000000000000002</v>
      </c>
      <c r="K384" s="29">
        <v>1</v>
      </c>
      <c r="L384" s="28">
        <f t="shared" si="23"/>
        <v>3</v>
      </c>
      <c r="M384" s="19">
        <v>6</v>
      </c>
      <c r="N384" s="28">
        <f t="shared" si="24"/>
        <v>1.7999999999999998</v>
      </c>
      <c r="O384" s="64">
        <f>+N384*M384*1800000</f>
        <v>19439999.999999996</v>
      </c>
      <c r="P384" s="53">
        <v>2023</v>
      </c>
      <c r="Q384" s="129" t="s">
        <v>535</v>
      </c>
      <c r="R384" s="24" t="s">
        <v>536</v>
      </c>
    </row>
    <row r="385" spans="1:18" s="138" customFormat="1" ht="27" x14ac:dyDescent="0.25">
      <c r="A385" s="134"/>
      <c r="B385" s="43" t="s">
        <v>559</v>
      </c>
      <c r="C385" s="57"/>
      <c r="D385" s="65"/>
      <c r="E385" s="46"/>
      <c r="F385" s="46"/>
      <c r="G385" s="47"/>
      <c r="H385" s="45"/>
      <c r="I385" s="49"/>
      <c r="J385" s="50"/>
      <c r="K385" s="41"/>
      <c r="L385" s="40"/>
      <c r="M385" s="47">
        <f>SUM(M384:M384)</f>
        <v>6</v>
      </c>
      <c r="N385" s="40"/>
      <c r="O385" s="135">
        <f>SUM(O384:O384)</f>
        <v>19439999.999999996</v>
      </c>
      <c r="P385" s="136"/>
      <c r="Q385" s="140"/>
      <c r="R385" s="38"/>
    </row>
    <row r="386" spans="1:18" s="133" customFormat="1" ht="25.5" x14ac:dyDescent="0.25">
      <c r="A386" s="131">
        <v>166</v>
      </c>
      <c r="B386" s="30" t="s">
        <v>560</v>
      </c>
      <c r="C386" s="31">
        <v>31717</v>
      </c>
      <c r="D386" s="34" t="s">
        <v>102</v>
      </c>
      <c r="E386" s="33">
        <v>3</v>
      </c>
      <c r="F386" s="33"/>
      <c r="G386" s="32"/>
      <c r="H386" s="34"/>
      <c r="I386" s="35">
        <v>0.7</v>
      </c>
      <c r="J386" s="42">
        <f t="shared" si="22"/>
        <v>2.0999999999999996</v>
      </c>
      <c r="K386" s="35">
        <v>1</v>
      </c>
      <c r="L386" s="34">
        <f t="shared" si="23"/>
        <v>3</v>
      </c>
      <c r="M386" s="32">
        <v>6</v>
      </c>
      <c r="N386" s="34">
        <f t="shared" si="24"/>
        <v>0.90000000000000036</v>
      </c>
      <c r="O386" s="63">
        <f>+N386*M386*1800000</f>
        <v>9720000.0000000037</v>
      </c>
      <c r="P386" s="52">
        <v>2023</v>
      </c>
      <c r="Q386" s="132" t="s">
        <v>561</v>
      </c>
      <c r="R386" s="32" t="s">
        <v>27</v>
      </c>
    </row>
    <row r="387" spans="1:18" s="147" customFormat="1" ht="27" x14ac:dyDescent="0.25">
      <c r="A387" s="144"/>
      <c r="B387" s="72" t="s">
        <v>562</v>
      </c>
      <c r="C387" s="73"/>
      <c r="D387" s="48"/>
      <c r="E387" s="74"/>
      <c r="F387" s="74"/>
      <c r="G387" s="75"/>
      <c r="H387" s="48"/>
      <c r="I387" s="76"/>
      <c r="J387" s="77"/>
      <c r="K387" s="76"/>
      <c r="L387" s="48"/>
      <c r="M387" s="75">
        <f>SUM(M386:M386)</f>
        <v>6</v>
      </c>
      <c r="N387" s="48"/>
      <c r="O387" s="145">
        <f>SUM(O386:O386)</f>
        <v>9720000.0000000037</v>
      </c>
      <c r="P387" s="78"/>
      <c r="Q387" s="146"/>
      <c r="R387" s="75"/>
    </row>
    <row r="388" spans="1:18" s="133" customFormat="1" ht="25.5" x14ac:dyDescent="0.25">
      <c r="A388" s="131">
        <v>167</v>
      </c>
      <c r="B388" s="30" t="s">
        <v>563</v>
      </c>
      <c r="C388" s="31">
        <v>34673</v>
      </c>
      <c r="D388" s="34" t="s">
        <v>102</v>
      </c>
      <c r="E388" s="33">
        <v>2.34</v>
      </c>
      <c r="F388" s="33"/>
      <c r="G388" s="32"/>
      <c r="H388" s="34"/>
      <c r="I388" s="35">
        <v>0.4</v>
      </c>
      <c r="J388" s="42">
        <f t="shared" si="22"/>
        <v>0.93599999999999994</v>
      </c>
      <c r="K388" s="35">
        <v>1</v>
      </c>
      <c r="L388" s="34">
        <f t="shared" si="23"/>
        <v>2.34</v>
      </c>
      <c r="M388" s="32">
        <v>2</v>
      </c>
      <c r="N388" s="34">
        <f t="shared" si="24"/>
        <v>1.4039999999999999</v>
      </c>
      <c r="O388" s="63">
        <f>+N388*M388*1800000</f>
        <v>5054400</v>
      </c>
      <c r="P388" s="52">
        <v>2023</v>
      </c>
      <c r="Q388" s="132" t="s">
        <v>561</v>
      </c>
      <c r="R388" s="32" t="s">
        <v>60</v>
      </c>
    </row>
    <row r="389" spans="1:18" s="133" customFormat="1" ht="25.5" x14ac:dyDescent="0.25">
      <c r="A389" s="131"/>
      <c r="B389" s="30" t="s">
        <v>563</v>
      </c>
      <c r="C389" s="31">
        <v>34673</v>
      </c>
      <c r="D389" s="34" t="s">
        <v>102</v>
      </c>
      <c r="E389" s="33">
        <v>2.67</v>
      </c>
      <c r="F389" s="33"/>
      <c r="G389" s="32"/>
      <c r="H389" s="34"/>
      <c r="I389" s="35">
        <v>0.4</v>
      </c>
      <c r="J389" s="42">
        <f t="shared" si="22"/>
        <v>1.0680000000000001</v>
      </c>
      <c r="K389" s="35">
        <v>1</v>
      </c>
      <c r="L389" s="34">
        <f t="shared" si="23"/>
        <v>2.67</v>
      </c>
      <c r="M389" s="32">
        <v>4</v>
      </c>
      <c r="N389" s="34">
        <f t="shared" si="24"/>
        <v>1.6019999999999999</v>
      </c>
      <c r="O389" s="63">
        <f>+N389*M389*1800000</f>
        <v>11534399.999999998</v>
      </c>
      <c r="P389" s="52">
        <v>2023</v>
      </c>
      <c r="Q389" s="132" t="s">
        <v>561</v>
      </c>
      <c r="R389" s="32" t="s">
        <v>61</v>
      </c>
    </row>
    <row r="390" spans="1:18" s="138" customFormat="1" ht="27" x14ac:dyDescent="0.25">
      <c r="A390" s="134"/>
      <c r="B390" s="43" t="s">
        <v>565</v>
      </c>
      <c r="C390" s="44"/>
      <c r="D390" s="45"/>
      <c r="E390" s="46"/>
      <c r="F390" s="46"/>
      <c r="G390" s="47"/>
      <c r="H390" s="45"/>
      <c r="I390" s="49"/>
      <c r="J390" s="50"/>
      <c r="K390" s="41"/>
      <c r="L390" s="40"/>
      <c r="M390" s="47">
        <f>SUM(M388:M389)</f>
        <v>6</v>
      </c>
      <c r="N390" s="40"/>
      <c r="O390" s="135">
        <f>SUM(O388:O389)</f>
        <v>16588799.999999998</v>
      </c>
      <c r="P390" s="136"/>
      <c r="Q390" s="140"/>
      <c r="R390" s="38"/>
    </row>
    <row r="391" spans="1:18" s="133" customFormat="1" ht="25.5" x14ac:dyDescent="0.25">
      <c r="A391" s="131">
        <v>168</v>
      </c>
      <c r="B391" s="30" t="s">
        <v>178</v>
      </c>
      <c r="C391" s="31">
        <v>30242</v>
      </c>
      <c r="D391" s="34" t="s">
        <v>344</v>
      </c>
      <c r="E391" s="33">
        <v>3.34</v>
      </c>
      <c r="F391" s="33"/>
      <c r="G391" s="32"/>
      <c r="H391" s="34"/>
      <c r="I391" s="35">
        <v>0.6</v>
      </c>
      <c r="J391" s="42">
        <f t="shared" si="22"/>
        <v>2.004</v>
      </c>
      <c r="K391" s="35">
        <v>1</v>
      </c>
      <c r="L391" s="34">
        <f t="shared" si="23"/>
        <v>3.34</v>
      </c>
      <c r="M391" s="32">
        <v>6</v>
      </c>
      <c r="N391" s="34">
        <f t="shared" si="24"/>
        <v>1.3359999999999999</v>
      </c>
      <c r="O391" s="63">
        <f>+N391*M391*1800000</f>
        <v>14428799.999999996</v>
      </c>
      <c r="P391" s="52">
        <v>2023</v>
      </c>
      <c r="Q391" s="132" t="s">
        <v>561</v>
      </c>
      <c r="R391" s="32" t="s">
        <v>27</v>
      </c>
    </row>
    <row r="392" spans="1:18" s="138" customFormat="1" ht="27" x14ac:dyDescent="0.25">
      <c r="A392" s="134"/>
      <c r="B392" s="43" t="s">
        <v>181</v>
      </c>
      <c r="C392" s="44"/>
      <c r="D392" s="45"/>
      <c r="E392" s="46"/>
      <c r="F392" s="46"/>
      <c r="G392" s="47"/>
      <c r="H392" s="45"/>
      <c r="I392" s="49"/>
      <c r="J392" s="50"/>
      <c r="K392" s="41"/>
      <c r="L392" s="40"/>
      <c r="M392" s="47">
        <f>SUM(M391:M391)</f>
        <v>6</v>
      </c>
      <c r="N392" s="40"/>
      <c r="O392" s="135">
        <f>SUM(O391:O391)</f>
        <v>14428799.999999996</v>
      </c>
      <c r="P392" s="136"/>
      <c r="Q392" s="140"/>
      <c r="R392" s="38"/>
    </row>
    <row r="393" spans="1:18" s="133" customFormat="1" ht="25.5" x14ac:dyDescent="0.25">
      <c r="A393" s="131">
        <v>169</v>
      </c>
      <c r="B393" s="30" t="s">
        <v>566</v>
      </c>
      <c r="C393" s="31">
        <v>32874</v>
      </c>
      <c r="D393" s="34" t="s">
        <v>344</v>
      </c>
      <c r="E393" s="33">
        <v>2.72</v>
      </c>
      <c r="F393" s="33"/>
      <c r="G393" s="32"/>
      <c r="H393" s="34"/>
      <c r="I393" s="35">
        <v>0.4</v>
      </c>
      <c r="J393" s="42">
        <f t="shared" si="22"/>
        <v>1.0880000000000001</v>
      </c>
      <c r="K393" s="35">
        <v>1</v>
      </c>
      <c r="L393" s="34">
        <f t="shared" si="23"/>
        <v>2.72</v>
      </c>
      <c r="M393" s="32">
        <v>6</v>
      </c>
      <c r="N393" s="34">
        <f t="shared" si="24"/>
        <v>1.6320000000000001</v>
      </c>
      <c r="O393" s="63">
        <f>+N393*M393*1800000</f>
        <v>17625600.000000004</v>
      </c>
      <c r="P393" s="52">
        <v>2023</v>
      </c>
      <c r="Q393" s="132" t="s">
        <v>561</v>
      </c>
      <c r="R393" s="32" t="s">
        <v>27</v>
      </c>
    </row>
    <row r="394" spans="1:18" s="138" customFormat="1" ht="27" x14ac:dyDescent="0.25">
      <c r="A394" s="134"/>
      <c r="B394" s="43" t="s">
        <v>569</v>
      </c>
      <c r="C394" s="44"/>
      <c r="D394" s="45"/>
      <c r="E394" s="46"/>
      <c r="F394" s="46"/>
      <c r="G394" s="47"/>
      <c r="H394" s="45"/>
      <c r="I394" s="49"/>
      <c r="J394" s="50"/>
      <c r="K394" s="41"/>
      <c r="L394" s="40"/>
      <c r="M394" s="47">
        <f>SUM(M393:M393)</f>
        <v>6</v>
      </c>
      <c r="N394" s="40"/>
      <c r="O394" s="135">
        <f>SUM(O393:O393)</f>
        <v>17625600.000000004</v>
      </c>
      <c r="P394" s="136"/>
      <c r="Q394" s="140"/>
      <c r="R394" s="38"/>
    </row>
    <row r="395" spans="1:18" s="133" customFormat="1" ht="25.5" x14ac:dyDescent="0.25">
      <c r="A395" s="131">
        <v>170</v>
      </c>
      <c r="B395" s="30" t="s">
        <v>570</v>
      </c>
      <c r="C395" s="31">
        <v>31243</v>
      </c>
      <c r="D395" s="34" t="s">
        <v>545</v>
      </c>
      <c r="E395" s="33">
        <v>3.33</v>
      </c>
      <c r="F395" s="33">
        <v>0.4</v>
      </c>
      <c r="G395" s="32"/>
      <c r="H395" s="34"/>
      <c r="I395" s="35">
        <v>0.4</v>
      </c>
      <c r="J395" s="42">
        <f t="shared" si="22"/>
        <v>1.492</v>
      </c>
      <c r="K395" s="35">
        <v>1</v>
      </c>
      <c r="L395" s="34">
        <f t="shared" si="23"/>
        <v>3.73</v>
      </c>
      <c r="M395" s="32">
        <v>6</v>
      </c>
      <c r="N395" s="34">
        <f t="shared" si="24"/>
        <v>2.238</v>
      </c>
      <c r="O395" s="63">
        <f>+N395*M395*1800000</f>
        <v>24170400</v>
      </c>
      <c r="P395" s="52">
        <v>2023</v>
      </c>
      <c r="Q395" s="132" t="s">
        <v>561</v>
      </c>
      <c r="R395" s="32" t="s">
        <v>27</v>
      </c>
    </row>
    <row r="396" spans="1:18" s="138" customFormat="1" ht="27" x14ac:dyDescent="0.25">
      <c r="A396" s="134"/>
      <c r="B396" s="43" t="s">
        <v>571</v>
      </c>
      <c r="C396" s="44"/>
      <c r="D396" s="45"/>
      <c r="E396" s="46"/>
      <c r="F396" s="46"/>
      <c r="G396" s="47"/>
      <c r="H396" s="45"/>
      <c r="I396" s="49"/>
      <c r="J396" s="50"/>
      <c r="K396" s="41"/>
      <c r="L396" s="40"/>
      <c r="M396" s="47">
        <f>SUM(M395:M395)</f>
        <v>6</v>
      </c>
      <c r="N396" s="40"/>
      <c r="O396" s="135">
        <f>SUM(O395:O395)</f>
        <v>24170400</v>
      </c>
      <c r="P396" s="136"/>
      <c r="Q396" s="140"/>
      <c r="R396" s="38"/>
    </row>
    <row r="397" spans="1:18" s="133" customFormat="1" ht="25.5" x14ac:dyDescent="0.25">
      <c r="A397" s="131">
        <v>171</v>
      </c>
      <c r="B397" s="30" t="s">
        <v>572</v>
      </c>
      <c r="C397" s="55">
        <v>35897</v>
      </c>
      <c r="D397" s="32" t="s">
        <v>545</v>
      </c>
      <c r="E397" s="33">
        <f>2.34*85%</f>
        <v>1.9889999999999999</v>
      </c>
      <c r="F397" s="33"/>
      <c r="G397" s="32"/>
      <c r="H397" s="34"/>
      <c r="I397" s="35">
        <v>0.4</v>
      </c>
      <c r="J397" s="42">
        <f t="shared" si="22"/>
        <v>0.79559999999999997</v>
      </c>
      <c r="K397" s="35">
        <v>1</v>
      </c>
      <c r="L397" s="34">
        <f t="shared" si="23"/>
        <v>1.9889999999999999</v>
      </c>
      <c r="M397" s="32">
        <v>4</v>
      </c>
      <c r="N397" s="34">
        <f t="shared" si="24"/>
        <v>1.1934</v>
      </c>
      <c r="O397" s="63">
        <f>+N397*M397*1800000</f>
        <v>8592480</v>
      </c>
      <c r="P397" s="52">
        <v>2023</v>
      </c>
      <c r="Q397" s="132" t="s">
        <v>561</v>
      </c>
      <c r="R397" s="32" t="s">
        <v>119</v>
      </c>
    </row>
    <row r="398" spans="1:18" s="133" customFormat="1" ht="25.5" x14ac:dyDescent="0.25">
      <c r="A398" s="131"/>
      <c r="B398" s="30" t="s">
        <v>572</v>
      </c>
      <c r="C398" s="55">
        <v>35897</v>
      </c>
      <c r="D398" s="32" t="s">
        <v>545</v>
      </c>
      <c r="E398" s="33">
        <v>2.34</v>
      </c>
      <c r="F398" s="33"/>
      <c r="G398" s="32"/>
      <c r="H398" s="34"/>
      <c r="I398" s="35">
        <v>0.4</v>
      </c>
      <c r="J398" s="42">
        <f t="shared" si="22"/>
        <v>0.93599999999999994</v>
      </c>
      <c r="K398" s="35">
        <v>1</v>
      </c>
      <c r="L398" s="34">
        <f t="shared" si="23"/>
        <v>2.34</v>
      </c>
      <c r="M398" s="32">
        <v>2</v>
      </c>
      <c r="N398" s="34">
        <f t="shared" si="24"/>
        <v>1.4039999999999999</v>
      </c>
      <c r="O398" s="63">
        <f>+N398*M398*1800000</f>
        <v>5054400</v>
      </c>
      <c r="P398" s="52">
        <v>2023</v>
      </c>
      <c r="Q398" s="132" t="s">
        <v>561</v>
      </c>
      <c r="R398" s="32" t="s">
        <v>548</v>
      </c>
    </row>
    <row r="399" spans="1:18" s="143" customFormat="1" ht="27" x14ac:dyDescent="0.25">
      <c r="A399" s="142"/>
      <c r="B399" s="43" t="s">
        <v>574</v>
      </c>
      <c r="C399" s="57"/>
      <c r="D399" s="47"/>
      <c r="E399" s="46"/>
      <c r="F399" s="46"/>
      <c r="G399" s="47"/>
      <c r="H399" s="45"/>
      <c r="I399" s="49"/>
      <c r="J399" s="50"/>
      <c r="K399" s="49"/>
      <c r="L399" s="45"/>
      <c r="M399" s="47">
        <f>SUM(M397:M398)</f>
        <v>6</v>
      </c>
      <c r="N399" s="45"/>
      <c r="O399" s="65">
        <f>SUM(O397:O398)</f>
        <v>13646880</v>
      </c>
      <c r="P399" s="54"/>
      <c r="Q399" s="140"/>
      <c r="R399" s="47"/>
    </row>
    <row r="400" spans="1:18" s="133" customFormat="1" ht="25.5" x14ac:dyDescent="0.25">
      <c r="A400" s="131">
        <v>172</v>
      </c>
      <c r="B400" s="30" t="s">
        <v>479</v>
      </c>
      <c r="C400" s="31">
        <v>30514</v>
      </c>
      <c r="D400" s="34" t="s">
        <v>344</v>
      </c>
      <c r="E400" s="33">
        <v>3.34</v>
      </c>
      <c r="F400" s="33"/>
      <c r="G400" s="32"/>
      <c r="H400" s="34"/>
      <c r="I400" s="35">
        <v>0.6</v>
      </c>
      <c r="J400" s="42">
        <f t="shared" si="22"/>
        <v>2.004</v>
      </c>
      <c r="K400" s="35">
        <v>1</v>
      </c>
      <c r="L400" s="34">
        <f t="shared" si="23"/>
        <v>3.34</v>
      </c>
      <c r="M400" s="32">
        <v>6</v>
      </c>
      <c r="N400" s="34">
        <f t="shared" si="24"/>
        <v>1.3359999999999999</v>
      </c>
      <c r="O400" s="63">
        <f>+N400*M400*1800000</f>
        <v>14428799.999999996</v>
      </c>
      <c r="P400" s="52">
        <v>2023</v>
      </c>
      <c r="Q400" s="132" t="s">
        <v>561</v>
      </c>
      <c r="R400" s="32" t="s">
        <v>27</v>
      </c>
    </row>
    <row r="401" spans="1:18" s="138" customFormat="1" ht="27" x14ac:dyDescent="0.25">
      <c r="A401" s="134"/>
      <c r="B401" s="43" t="s">
        <v>481</v>
      </c>
      <c r="C401" s="44"/>
      <c r="D401" s="45"/>
      <c r="E401" s="46"/>
      <c r="F401" s="46"/>
      <c r="G401" s="47"/>
      <c r="H401" s="45"/>
      <c r="I401" s="49"/>
      <c r="J401" s="50"/>
      <c r="K401" s="41"/>
      <c r="L401" s="40"/>
      <c r="M401" s="47">
        <f>SUM(M400:M400)</f>
        <v>6</v>
      </c>
      <c r="N401" s="40"/>
      <c r="O401" s="135">
        <f>SUM(O400:O400)</f>
        <v>14428799.999999996</v>
      </c>
      <c r="P401" s="136"/>
      <c r="Q401" s="140"/>
      <c r="R401" s="38"/>
    </row>
    <row r="402" spans="1:18" s="133" customFormat="1" ht="25.5" x14ac:dyDescent="0.25">
      <c r="A402" s="131">
        <v>173</v>
      </c>
      <c r="B402" s="30" t="s">
        <v>575</v>
      </c>
      <c r="C402" s="31">
        <v>32862</v>
      </c>
      <c r="D402" s="32" t="s">
        <v>545</v>
      </c>
      <c r="E402" s="33">
        <v>3</v>
      </c>
      <c r="F402" s="33"/>
      <c r="G402" s="32"/>
      <c r="H402" s="34"/>
      <c r="I402" s="35">
        <v>0.4</v>
      </c>
      <c r="J402" s="42">
        <f t="shared" si="22"/>
        <v>1.2000000000000002</v>
      </c>
      <c r="K402" s="35">
        <v>1</v>
      </c>
      <c r="L402" s="34">
        <f t="shared" si="23"/>
        <v>3</v>
      </c>
      <c r="M402" s="32">
        <v>6</v>
      </c>
      <c r="N402" s="34">
        <f t="shared" si="24"/>
        <v>1.7999999999999998</v>
      </c>
      <c r="O402" s="63">
        <f>+N402*M402*1800000</f>
        <v>19439999.999999996</v>
      </c>
      <c r="P402" s="52">
        <v>2023</v>
      </c>
      <c r="Q402" s="132" t="s">
        <v>561</v>
      </c>
      <c r="R402" s="32" t="s">
        <v>27</v>
      </c>
    </row>
    <row r="403" spans="1:18" s="138" customFormat="1" ht="27" x14ac:dyDescent="0.25">
      <c r="A403" s="134"/>
      <c r="B403" s="43" t="s">
        <v>577</v>
      </c>
      <c r="C403" s="44"/>
      <c r="D403" s="47"/>
      <c r="E403" s="46"/>
      <c r="F403" s="46"/>
      <c r="G403" s="47"/>
      <c r="H403" s="45"/>
      <c r="I403" s="49"/>
      <c r="J403" s="50"/>
      <c r="K403" s="41"/>
      <c r="L403" s="40"/>
      <c r="M403" s="47">
        <f>SUM(M402:M402)</f>
        <v>6</v>
      </c>
      <c r="N403" s="40"/>
      <c r="O403" s="135">
        <f>SUM(O402:O402)</f>
        <v>19439999.999999996</v>
      </c>
      <c r="P403" s="136"/>
      <c r="Q403" s="140"/>
      <c r="R403" s="38"/>
    </row>
    <row r="404" spans="1:18" s="133" customFormat="1" ht="25.5" x14ac:dyDescent="0.25">
      <c r="A404" s="131">
        <v>174</v>
      </c>
      <c r="B404" s="30" t="s">
        <v>578</v>
      </c>
      <c r="C404" s="31">
        <v>30081</v>
      </c>
      <c r="D404" s="34" t="s">
        <v>344</v>
      </c>
      <c r="E404" s="33">
        <v>3.34</v>
      </c>
      <c r="F404" s="33"/>
      <c r="G404" s="32"/>
      <c r="H404" s="34"/>
      <c r="I404" s="35">
        <v>0.4</v>
      </c>
      <c r="J404" s="42">
        <f t="shared" si="22"/>
        <v>1.3360000000000001</v>
      </c>
      <c r="K404" s="35">
        <v>1</v>
      </c>
      <c r="L404" s="34">
        <f t="shared" si="23"/>
        <v>3.34</v>
      </c>
      <c r="M404" s="32">
        <v>6</v>
      </c>
      <c r="N404" s="34">
        <f t="shared" si="24"/>
        <v>2.0039999999999996</v>
      </c>
      <c r="O404" s="63">
        <f>+N404*M404*1800000</f>
        <v>21643199.999999996</v>
      </c>
      <c r="P404" s="52">
        <v>2023</v>
      </c>
      <c r="Q404" s="132" t="s">
        <v>561</v>
      </c>
      <c r="R404" s="32" t="s">
        <v>27</v>
      </c>
    </row>
    <row r="405" spans="1:18" s="138" customFormat="1" ht="27" x14ac:dyDescent="0.25">
      <c r="A405" s="134"/>
      <c r="B405" s="43" t="s">
        <v>580</v>
      </c>
      <c r="C405" s="44"/>
      <c r="D405" s="45"/>
      <c r="E405" s="46"/>
      <c r="F405" s="46"/>
      <c r="G405" s="47"/>
      <c r="H405" s="45"/>
      <c r="I405" s="49"/>
      <c r="J405" s="50"/>
      <c r="K405" s="41"/>
      <c r="L405" s="40"/>
      <c r="M405" s="47">
        <f>SUM(M404:M404)</f>
        <v>6</v>
      </c>
      <c r="N405" s="40"/>
      <c r="O405" s="135">
        <f>SUM(O404:O404)</f>
        <v>21643199.999999996</v>
      </c>
      <c r="P405" s="136"/>
      <c r="Q405" s="140"/>
      <c r="R405" s="38"/>
    </row>
    <row r="406" spans="1:18" s="133" customFormat="1" ht="25.5" x14ac:dyDescent="0.25">
      <c r="A406" s="131">
        <v>175</v>
      </c>
      <c r="B406" s="30" t="s">
        <v>581</v>
      </c>
      <c r="C406" s="31">
        <v>33419</v>
      </c>
      <c r="D406" s="32" t="s">
        <v>24</v>
      </c>
      <c r="E406" s="33">
        <v>2.72</v>
      </c>
      <c r="F406" s="33"/>
      <c r="G406" s="32"/>
      <c r="H406" s="34"/>
      <c r="I406" s="35">
        <v>0.7</v>
      </c>
      <c r="J406" s="42">
        <f t="shared" si="22"/>
        <v>1.9039999999999999</v>
      </c>
      <c r="K406" s="35">
        <v>1</v>
      </c>
      <c r="L406" s="34">
        <f t="shared" si="23"/>
        <v>2.72</v>
      </c>
      <c r="M406" s="32">
        <v>6</v>
      </c>
      <c r="N406" s="34">
        <f t="shared" si="24"/>
        <v>0.81600000000000028</v>
      </c>
      <c r="O406" s="63">
        <f>+N406*M406*1800000</f>
        <v>8812800.0000000037</v>
      </c>
      <c r="P406" s="52">
        <v>2023</v>
      </c>
      <c r="Q406" s="132" t="s">
        <v>561</v>
      </c>
      <c r="R406" s="32" t="s">
        <v>27</v>
      </c>
    </row>
    <row r="407" spans="1:18" s="147" customFormat="1" ht="27" x14ac:dyDescent="0.25">
      <c r="A407" s="144"/>
      <c r="B407" s="72" t="s">
        <v>582</v>
      </c>
      <c r="C407" s="73"/>
      <c r="D407" s="75"/>
      <c r="E407" s="74"/>
      <c r="F407" s="74"/>
      <c r="G407" s="75"/>
      <c r="H407" s="48"/>
      <c r="I407" s="76"/>
      <c r="J407" s="77"/>
      <c r="K407" s="76"/>
      <c r="L407" s="48"/>
      <c r="M407" s="75">
        <f>SUM(M406:M406)</f>
        <v>6</v>
      </c>
      <c r="N407" s="48"/>
      <c r="O407" s="145">
        <f>SUM(O406:O406)</f>
        <v>8812800.0000000037</v>
      </c>
      <c r="P407" s="78"/>
      <c r="Q407" s="146"/>
      <c r="R407" s="75"/>
    </row>
    <row r="408" spans="1:18" s="133" customFormat="1" ht="25.5" x14ac:dyDescent="0.25">
      <c r="A408" s="131">
        <v>176</v>
      </c>
      <c r="B408" s="30" t="s">
        <v>340</v>
      </c>
      <c r="C408" s="55">
        <v>33171</v>
      </c>
      <c r="D408" s="32" t="s">
        <v>344</v>
      </c>
      <c r="E408" s="33">
        <v>2.41</v>
      </c>
      <c r="F408" s="33"/>
      <c r="G408" s="32"/>
      <c r="H408" s="34"/>
      <c r="I408" s="35">
        <v>0.4</v>
      </c>
      <c r="J408" s="42">
        <f t="shared" si="22"/>
        <v>0.96400000000000008</v>
      </c>
      <c r="K408" s="35">
        <v>1</v>
      </c>
      <c r="L408" s="34">
        <f t="shared" si="23"/>
        <v>2.41</v>
      </c>
      <c r="M408" s="32">
        <v>6</v>
      </c>
      <c r="N408" s="34">
        <f t="shared" si="24"/>
        <v>1.4460000000000002</v>
      </c>
      <c r="O408" s="63">
        <f>+N408*M408*1800000</f>
        <v>15616800.000000004</v>
      </c>
      <c r="P408" s="52">
        <v>2023</v>
      </c>
      <c r="Q408" s="132" t="s">
        <v>561</v>
      </c>
      <c r="R408" s="32" t="s">
        <v>27</v>
      </c>
    </row>
    <row r="409" spans="1:18" s="138" customFormat="1" ht="27" x14ac:dyDescent="0.25">
      <c r="A409" s="134"/>
      <c r="B409" s="43" t="s">
        <v>342</v>
      </c>
      <c r="C409" s="57"/>
      <c r="D409" s="47"/>
      <c r="E409" s="46"/>
      <c r="F409" s="46"/>
      <c r="G409" s="47"/>
      <c r="H409" s="45"/>
      <c r="I409" s="49"/>
      <c r="J409" s="50"/>
      <c r="K409" s="41"/>
      <c r="L409" s="40"/>
      <c r="M409" s="47">
        <f>SUM(M408:M408)</f>
        <v>6</v>
      </c>
      <c r="N409" s="40"/>
      <c r="O409" s="135">
        <f>SUM(O408:O408)</f>
        <v>15616800.000000004</v>
      </c>
      <c r="P409" s="136"/>
      <c r="Q409" s="140"/>
      <c r="R409" s="38"/>
    </row>
    <row r="410" spans="1:18" s="133" customFormat="1" ht="25.5" x14ac:dyDescent="0.25">
      <c r="A410" s="131">
        <v>177</v>
      </c>
      <c r="B410" s="30" t="s">
        <v>63</v>
      </c>
      <c r="C410" s="31">
        <v>33625</v>
      </c>
      <c r="D410" s="32" t="s">
        <v>64</v>
      </c>
      <c r="E410" s="33">
        <v>3</v>
      </c>
      <c r="F410" s="33">
        <v>0.4</v>
      </c>
      <c r="G410" s="32"/>
      <c r="H410" s="34"/>
      <c r="I410" s="35">
        <v>0.4</v>
      </c>
      <c r="J410" s="42">
        <f t="shared" ref="J410" si="25">I410*(E410+F410+H410)</f>
        <v>1.36</v>
      </c>
      <c r="K410" s="35">
        <v>1</v>
      </c>
      <c r="L410" s="34">
        <f t="shared" ref="L410" si="26">K410*(E410+F410+H410)</f>
        <v>3.4</v>
      </c>
      <c r="M410" s="32">
        <v>6</v>
      </c>
      <c r="N410" s="34">
        <f t="shared" ref="N410" si="27">+L410-J410</f>
        <v>2.04</v>
      </c>
      <c r="O410" s="63">
        <f>+N410*M410*1800000</f>
        <v>22032000</v>
      </c>
      <c r="P410" s="52">
        <v>2023</v>
      </c>
      <c r="Q410" s="132" t="s">
        <v>66</v>
      </c>
      <c r="R410" s="32" t="s">
        <v>27</v>
      </c>
    </row>
    <row r="411" spans="1:18" s="143" customFormat="1" ht="27" x14ac:dyDescent="0.25">
      <c r="A411" s="142"/>
      <c r="B411" s="43" t="s">
        <v>69</v>
      </c>
      <c r="C411" s="44"/>
      <c r="D411" s="47"/>
      <c r="E411" s="46"/>
      <c r="F411" s="46"/>
      <c r="G411" s="47"/>
      <c r="H411" s="45"/>
      <c r="I411" s="49"/>
      <c r="J411" s="50"/>
      <c r="K411" s="49"/>
      <c r="L411" s="45"/>
      <c r="M411" s="47">
        <f>SUM(M410:M410)</f>
        <v>6</v>
      </c>
      <c r="N411" s="45"/>
      <c r="O411" s="65">
        <f>SUM(O410:O410)</f>
        <v>22032000</v>
      </c>
      <c r="P411" s="54"/>
      <c r="Q411" s="140"/>
      <c r="R411" s="47"/>
    </row>
    <row r="412" spans="1:18" s="133" customFormat="1" ht="25.5" x14ac:dyDescent="0.25">
      <c r="A412" s="131">
        <v>178</v>
      </c>
      <c r="B412" s="30" t="s">
        <v>583</v>
      </c>
      <c r="C412" s="31">
        <v>29665</v>
      </c>
      <c r="D412" s="52" t="s">
        <v>24</v>
      </c>
      <c r="E412" s="33">
        <v>3.06</v>
      </c>
      <c r="F412" s="33"/>
      <c r="G412" s="32"/>
      <c r="H412" s="34"/>
      <c r="I412" s="35">
        <v>0.4</v>
      </c>
      <c r="J412" s="42">
        <f t="shared" si="22"/>
        <v>1.2240000000000002</v>
      </c>
      <c r="K412" s="35">
        <v>1</v>
      </c>
      <c r="L412" s="34">
        <f t="shared" si="23"/>
        <v>3.06</v>
      </c>
      <c r="M412" s="32">
        <v>6</v>
      </c>
      <c r="N412" s="34">
        <f t="shared" si="24"/>
        <v>1.8359999999999999</v>
      </c>
      <c r="O412" s="63">
        <f>+N412*M412*1800000</f>
        <v>19828799.999999996</v>
      </c>
      <c r="P412" s="52">
        <v>2023</v>
      </c>
      <c r="Q412" s="132" t="s">
        <v>66</v>
      </c>
      <c r="R412" s="32" t="s">
        <v>27</v>
      </c>
    </row>
    <row r="413" spans="1:18" s="138" customFormat="1" ht="27" x14ac:dyDescent="0.25">
      <c r="A413" s="134"/>
      <c r="B413" s="43" t="s">
        <v>584</v>
      </c>
      <c r="C413" s="44"/>
      <c r="D413" s="54"/>
      <c r="E413" s="46"/>
      <c r="F413" s="46"/>
      <c r="G413" s="47"/>
      <c r="H413" s="45"/>
      <c r="I413" s="49"/>
      <c r="J413" s="50"/>
      <c r="K413" s="41"/>
      <c r="L413" s="40"/>
      <c r="M413" s="47">
        <f>SUM(M412:M412)</f>
        <v>6</v>
      </c>
      <c r="N413" s="40"/>
      <c r="O413" s="135">
        <f>SUM(O412:O412)</f>
        <v>19828799.999999996</v>
      </c>
      <c r="P413" s="136"/>
      <c r="Q413" s="140"/>
      <c r="R413" s="38"/>
    </row>
    <row r="414" spans="1:18" s="133" customFormat="1" ht="25.5" x14ac:dyDescent="0.25">
      <c r="A414" s="131">
        <v>179</v>
      </c>
      <c r="B414" s="30" t="s">
        <v>585</v>
      </c>
      <c r="C414" s="31">
        <v>31938</v>
      </c>
      <c r="D414" s="32" t="s">
        <v>24</v>
      </c>
      <c r="E414" s="33">
        <v>2.72</v>
      </c>
      <c r="F414" s="33"/>
      <c r="G414" s="32"/>
      <c r="H414" s="34"/>
      <c r="I414" s="35">
        <v>0.4</v>
      </c>
      <c r="J414" s="42">
        <f t="shared" si="22"/>
        <v>1.0880000000000001</v>
      </c>
      <c r="K414" s="35">
        <v>1</v>
      </c>
      <c r="L414" s="34">
        <f t="shared" si="23"/>
        <v>2.72</v>
      </c>
      <c r="M414" s="32">
        <v>6</v>
      </c>
      <c r="N414" s="34">
        <f t="shared" si="24"/>
        <v>1.6320000000000001</v>
      </c>
      <c r="O414" s="63">
        <f>+N414*M414*1800000</f>
        <v>17625600.000000004</v>
      </c>
      <c r="P414" s="52">
        <v>2023</v>
      </c>
      <c r="Q414" s="132" t="s">
        <v>66</v>
      </c>
      <c r="R414" s="32" t="s">
        <v>27</v>
      </c>
    </row>
    <row r="415" spans="1:18" s="138" customFormat="1" ht="27" x14ac:dyDescent="0.25">
      <c r="A415" s="134"/>
      <c r="B415" s="43" t="s">
        <v>586</v>
      </c>
      <c r="C415" s="44"/>
      <c r="D415" s="47"/>
      <c r="E415" s="46"/>
      <c r="F415" s="46"/>
      <c r="G415" s="47"/>
      <c r="H415" s="45"/>
      <c r="I415" s="49"/>
      <c r="J415" s="50"/>
      <c r="K415" s="41"/>
      <c r="L415" s="40"/>
      <c r="M415" s="47">
        <f>SUM(M414:M414)</f>
        <v>6</v>
      </c>
      <c r="N415" s="40"/>
      <c r="O415" s="135">
        <f>SUM(O414:O414)</f>
        <v>17625600.000000004</v>
      </c>
      <c r="P415" s="136"/>
      <c r="Q415" s="140"/>
      <c r="R415" s="38"/>
    </row>
    <row r="416" spans="1:18" s="133" customFormat="1" ht="25.5" x14ac:dyDescent="0.25">
      <c r="A416" s="131">
        <v>180</v>
      </c>
      <c r="B416" s="30" t="s">
        <v>587</v>
      </c>
      <c r="C416" s="31">
        <v>28775</v>
      </c>
      <c r="D416" s="52" t="s">
        <v>24</v>
      </c>
      <c r="E416" s="33">
        <v>3.65</v>
      </c>
      <c r="F416" s="33"/>
      <c r="G416" s="32"/>
      <c r="H416" s="34"/>
      <c r="I416" s="35">
        <v>0.4</v>
      </c>
      <c r="J416" s="42">
        <f t="shared" si="22"/>
        <v>1.46</v>
      </c>
      <c r="K416" s="35">
        <v>1</v>
      </c>
      <c r="L416" s="34">
        <f t="shared" si="23"/>
        <v>3.65</v>
      </c>
      <c r="M416" s="32">
        <v>6</v>
      </c>
      <c r="N416" s="34">
        <f t="shared" si="24"/>
        <v>2.19</v>
      </c>
      <c r="O416" s="63">
        <f>+N416*M416*1800000</f>
        <v>23652000</v>
      </c>
      <c r="P416" s="52">
        <v>2023</v>
      </c>
      <c r="Q416" s="132" t="s">
        <v>66</v>
      </c>
      <c r="R416" s="32" t="s">
        <v>27</v>
      </c>
    </row>
    <row r="417" spans="1:18" s="138" customFormat="1" ht="27" x14ac:dyDescent="0.25">
      <c r="A417" s="134"/>
      <c r="B417" s="43" t="s">
        <v>588</v>
      </c>
      <c r="C417" s="44"/>
      <c r="D417" s="54"/>
      <c r="E417" s="46"/>
      <c r="F417" s="46"/>
      <c r="G417" s="47"/>
      <c r="H417" s="45"/>
      <c r="I417" s="49"/>
      <c r="J417" s="50"/>
      <c r="K417" s="41"/>
      <c r="L417" s="40"/>
      <c r="M417" s="47">
        <f>SUM(M416:M416)</f>
        <v>6</v>
      </c>
      <c r="N417" s="40"/>
      <c r="O417" s="135">
        <f>SUM(O416:O416)</f>
        <v>23652000</v>
      </c>
      <c r="P417" s="136"/>
      <c r="Q417" s="140"/>
      <c r="R417" s="38"/>
    </row>
    <row r="418" spans="1:18" s="133" customFormat="1" ht="25.5" x14ac:dyDescent="0.25">
      <c r="A418" s="131">
        <v>181</v>
      </c>
      <c r="B418" s="30" t="s">
        <v>589</v>
      </c>
      <c r="C418" s="31">
        <v>32818</v>
      </c>
      <c r="D418" s="32" t="s">
        <v>590</v>
      </c>
      <c r="E418" s="33">
        <v>3.33</v>
      </c>
      <c r="F418" s="33">
        <v>0.4</v>
      </c>
      <c r="G418" s="32"/>
      <c r="H418" s="34"/>
      <c r="I418" s="35">
        <v>0.4</v>
      </c>
      <c r="J418" s="42">
        <f t="shared" si="22"/>
        <v>1.492</v>
      </c>
      <c r="K418" s="35">
        <v>1</v>
      </c>
      <c r="L418" s="34">
        <f t="shared" si="23"/>
        <v>3.73</v>
      </c>
      <c r="M418" s="32">
        <v>6</v>
      </c>
      <c r="N418" s="34">
        <f t="shared" si="24"/>
        <v>2.238</v>
      </c>
      <c r="O418" s="63">
        <f>+N418*M418*1800000</f>
        <v>24170400</v>
      </c>
      <c r="P418" s="52">
        <v>2023</v>
      </c>
      <c r="Q418" s="132" t="s">
        <v>771</v>
      </c>
      <c r="R418" s="32" t="s">
        <v>27</v>
      </c>
    </row>
    <row r="419" spans="1:18" s="138" customFormat="1" ht="27" x14ac:dyDescent="0.25">
      <c r="A419" s="134"/>
      <c r="B419" s="43" t="s">
        <v>592</v>
      </c>
      <c r="C419" s="44"/>
      <c r="D419" s="47"/>
      <c r="E419" s="46"/>
      <c r="F419" s="46"/>
      <c r="G419" s="47"/>
      <c r="H419" s="45"/>
      <c r="I419" s="49"/>
      <c r="J419" s="50"/>
      <c r="K419" s="41"/>
      <c r="L419" s="40"/>
      <c r="M419" s="47">
        <f>SUM(M418:M418)</f>
        <v>6</v>
      </c>
      <c r="N419" s="40"/>
      <c r="O419" s="135">
        <f>SUM(O418:O418)</f>
        <v>24170400</v>
      </c>
      <c r="P419" s="52"/>
      <c r="Q419" s="140"/>
      <c r="R419" s="38"/>
    </row>
    <row r="420" spans="1:18" s="133" customFormat="1" ht="25.5" x14ac:dyDescent="0.25">
      <c r="A420" s="131">
        <v>182</v>
      </c>
      <c r="B420" s="30" t="s">
        <v>593</v>
      </c>
      <c r="C420" s="31">
        <v>32549</v>
      </c>
      <c r="D420" s="32" t="s">
        <v>24</v>
      </c>
      <c r="E420" s="33">
        <v>2.72</v>
      </c>
      <c r="F420" s="33"/>
      <c r="G420" s="32"/>
      <c r="H420" s="34"/>
      <c r="I420" s="35">
        <v>0.4</v>
      </c>
      <c r="J420" s="42">
        <f t="shared" si="22"/>
        <v>1.0880000000000001</v>
      </c>
      <c r="K420" s="35">
        <v>1</v>
      </c>
      <c r="L420" s="34">
        <f t="shared" si="23"/>
        <v>2.72</v>
      </c>
      <c r="M420" s="32">
        <v>6</v>
      </c>
      <c r="N420" s="34">
        <f t="shared" si="24"/>
        <v>1.6320000000000001</v>
      </c>
      <c r="O420" s="63">
        <f>+N420*M420*1800000</f>
        <v>17625600.000000004</v>
      </c>
      <c r="P420" s="52">
        <v>2023</v>
      </c>
      <c r="Q420" s="132" t="s">
        <v>771</v>
      </c>
      <c r="R420" s="32" t="s">
        <v>27</v>
      </c>
    </row>
    <row r="421" spans="1:18" s="138" customFormat="1" ht="27" x14ac:dyDescent="0.25">
      <c r="A421" s="134"/>
      <c r="B421" s="43" t="s">
        <v>594</v>
      </c>
      <c r="C421" s="44"/>
      <c r="D421" s="47"/>
      <c r="E421" s="46"/>
      <c r="F421" s="46"/>
      <c r="G421" s="47"/>
      <c r="H421" s="45"/>
      <c r="I421" s="49"/>
      <c r="J421" s="50"/>
      <c r="K421" s="41"/>
      <c r="L421" s="40"/>
      <c r="M421" s="47">
        <f>SUM(M420:M420)</f>
        <v>6</v>
      </c>
      <c r="N421" s="40"/>
      <c r="O421" s="135">
        <f>SUM(O420:O420)</f>
        <v>17625600.000000004</v>
      </c>
      <c r="P421" s="136"/>
      <c r="Q421" s="140"/>
      <c r="R421" s="38"/>
    </row>
    <row r="422" spans="1:18" s="83" customFormat="1" ht="25.5" x14ac:dyDescent="0.25">
      <c r="A422" s="128">
        <v>183</v>
      </c>
      <c r="B422" s="17" t="s">
        <v>595</v>
      </c>
      <c r="C422" s="18">
        <v>25656</v>
      </c>
      <c r="D422" s="51" t="s">
        <v>596</v>
      </c>
      <c r="E422" s="20">
        <v>5.08</v>
      </c>
      <c r="F422" s="20">
        <v>0.5</v>
      </c>
      <c r="G422" s="19"/>
      <c r="H422" s="21"/>
      <c r="I422" s="22">
        <v>0.4</v>
      </c>
      <c r="J422" s="23">
        <f t="shared" si="22"/>
        <v>2.2320000000000002</v>
      </c>
      <c r="K422" s="29">
        <v>1</v>
      </c>
      <c r="L422" s="28">
        <f t="shared" si="23"/>
        <v>5.58</v>
      </c>
      <c r="M422" s="19">
        <v>6</v>
      </c>
      <c r="N422" s="28">
        <f t="shared" si="24"/>
        <v>3.3479999999999999</v>
      </c>
      <c r="O422" s="63">
        <f>+N422*M422*1800000</f>
        <v>36158400</v>
      </c>
      <c r="P422" s="53">
        <v>2023</v>
      </c>
      <c r="Q422" s="129" t="s">
        <v>56</v>
      </c>
      <c r="R422" s="24" t="s">
        <v>536</v>
      </c>
    </row>
    <row r="423" spans="1:18" s="138" customFormat="1" ht="27" x14ac:dyDescent="0.25">
      <c r="A423" s="134"/>
      <c r="B423" s="43" t="s">
        <v>597</v>
      </c>
      <c r="C423" s="44"/>
      <c r="D423" s="54"/>
      <c r="E423" s="46"/>
      <c r="F423" s="46"/>
      <c r="G423" s="47"/>
      <c r="H423" s="45"/>
      <c r="I423" s="49"/>
      <c r="J423" s="50"/>
      <c r="K423" s="41"/>
      <c r="L423" s="40"/>
      <c r="M423" s="47">
        <f>SUM(M422:M422)</f>
        <v>6</v>
      </c>
      <c r="N423" s="40"/>
      <c r="O423" s="135">
        <f>SUM(O422:O422)</f>
        <v>36158400</v>
      </c>
      <c r="P423" s="136"/>
      <c r="Q423" s="140"/>
      <c r="R423" s="38"/>
    </row>
    <row r="424" spans="1:18" s="133" customFormat="1" ht="25.5" x14ac:dyDescent="0.25">
      <c r="A424" s="131">
        <v>184</v>
      </c>
      <c r="B424" s="30" t="s">
        <v>54</v>
      </c>
      <c r="C424" s="60">
        <v>33149</v>
      </c>
      <c r="D424" s="52" t="s">
        <v>55</v>
      </c>
      <c r="E424" s="33">
        <v>3</v>
      </c>
      <c r="F424" s="33">
        <v>0.5</v>
      </c>
      <c r="G424" s="32"/>
      <c r="H424" s="34"/>
      <c r="I424" s="35">
        <v>0.4</v>
      </c>
      <c r="J424" s="42">
        <f t="shared" si="22"/>
        <v>1.4000000000000001</v>
      </c>
      <c r="K424" s="35">
        <v>1</v>
      </c>
      <c r="L424" s="34">
        <f t="shared" si="23"/>
        <v>3.5</v>
      </c>
      <c r="M424" s="32">
        <v>2</v>
      </c>
      <c r="N424" s="34">
        <f t="shared" si="24"/>
        <v>2.0999999999999996</v>
      </c>
      <c r="O424" s="63">
        <f>+N424*M424*1800000</f>
        <v>7559999.9999999991</v>
      </c>
      <c r="P424" s="52">
        <v>2023</v>
      </c>
      <c r="Q424" s="132" t="s">
        <v>58</v>
      </c>
      <c r="R424" s="32" t="s">
        <v>60</v>
      </c>
    </row>
    <row r="425" spans="1:18" s="133" customFormat="1" ht="25.5" x14ac:dyDescent="0.25">
      <c r="A425" s="131"/>
      <c r="B425" s="30" t="s">
        <v>54</v>
      </c>
      <c r="C425" s="60">
        <v>33149</v>
      </c>
      <c r="D425" s="52" t="s">
        <v>55</v>
      </c>
      <c r="E425" s="33">
        <v>3.33</v>
      </c>
      <c r="F425" s="33">
        <v>0.5</v>
      </c>
      <c r="G425" s="32"/>
      <c r="H425" s="34"/>
      <c r="I425" s="35">
        <v>0.4</v>
      </c>
      <c r="J425" s="42">
        <f t="shared" si="22"/>
        <v>1.532</v>
      </c>
      <c r="K425" s="35">
        <v>1</v>
      </c>
      <c r="L425" s="34">
        <f t="shared" si="23"/>
        <v>3.83</v>
      </c>
      <c r="M425" s="32">
        <v>4</v>
      </c>
      <c r="N425" s="34">
        <f t="shared" si="24"/>
        <v>2.298</v>
      </c>
      <c r="O425" s="63">
        <f>+N425*M425*1800000</f>
        <v>16545600</v>
      </c>
      <c r="P425" s="52">
        <v>2023</v>
      </c>
      <c r="Q425" s="132" t="s">
        <v>58</v>
      </c>
      <c r="R425" s="32" t="s">
        <v>61</v>
      </c>
    </row>
    <row r="426" spans="1:18" s="138" customFormat="1" ht="27" x14ac:dyDescent="0.25">
      <c r="A426" s="134"/>
      <c r="B426" s="43" t="s">
        <v>62</v>
      </c>
      <c r="C426" s="62"/>
      <c r="D426" s="54"/>
      <c r="E426" s="46"/>
      <c r="F426" s="46"/>
      <c r="G426" s="47"/>
      <c r="H426" s="45"/>
      <c r="I426" s="49"/>
      <c r="J426" s="50"/>
      <c r="K426" s="41"/>
      <c r="L426" s="40"/>
      <c r="M426" s="47">
        <f>SUM(M424:M425)</f>
        <v>6</v>
      </c>
      <c r="N426" s="40"/>
      <c r="O426" s="135">
        <f>SUM(O424:O425)</f>
        <v>24105600</v>
      </c>
      <c r="P426" s="136"/>
      <c r="Q426" s="140"/>
      <c r="R426" s="38"/>
    </row>
    <row r="427" spans="1:18" s="133" customFormat="1" ht="25.5" x14ac:dyDescent="0.25">
      <c r="A427" s="131">
        <v>185</v>
      </c>
      <c r="B427" s="30" t="s">
        <v>598</v>
      </c>
      <c r="C427" s="31">
        <v>32769</v>
      </c>
      <c r="D427" s="52" t="s">
        <v>55</v>
      </c>
      <c r="E427" s="33">
        <v>3.33</v>
      </c>
      <c r="F427" s="33"/>
      <c r="G427" s="32"/>
      <c r="H427" s="34"/>
      <c r="I427" s="35">
        <v>0.4</v>
      </c>
      <c r="J427" s="42">
        <f t="shared" si="22"/>
        <v>1.3320000000000001</v>
      </c>
      <c r="K427" s="35">
        <v>1</v>
      </c>
      <c r="L427" s="34">
        <f t="shared" si="23"/>
        <v>3.33</v>
      </c>
      <c r="M427" s="32">
        <v>6</v>
      </c>
      <c r="N427" s="34">
        <f t="shared" si="24"/>
        <v>1.998</v>
      </c>
      <c r="O427" s="63">
        <f>+N427*M427*1800000</f>
        <v>21578400</v>
      </c>
      <c r="P427" s="52">
        <v>2023</v>
      </c>
      <c r="Q427" s="132" t="s">
        <v>56</v>
      </c>
      <c r="R427" s="32" t="s">
        <v>27</v>
      </c>
    </row>
    <row r="428" spans="1:18" s="143" customFormat="1" ht="27" x14ac:dyDescent="0.25">
      <c r="A428" s="142"/>
      <c r="B428" s="43" t="s">
        <v>601</v>
      </c>
      <c r="C428" s="44"/>
      <c r="D428" s="54"/>
      <c r="E428" s="46"/>
      <c r="F428" s="46"/>
      <c r="G428" s="47"/>
      <c r="H428" s="45"/>
      <c r="I428" s="49"/>
      <c r="J428" s="50"/>
      <c r="K428" s="49"/>
      <c r="L428" s="45"/>
      <c r="M428" s="47">
        <f>SUM(M427:M427)</f>
        <v>6</v>
      </c>
      <c r="N428" s="45"/>
      <c r="O428" s="65">
        <f>SUM(O427:O427)</f>
        <v>21578400</v>
      </c>
      <c r="P428" s="54"/>
      <c r="Q428" s="140"/>
      <c r="R428" s="47"/>
    </row>
    <row r="429" spans="1:18" s="133" customFormat="1" x14ac:dyDescent="0.25">
      <c r="A429" s="131">
        <v>186</v>
      </c>
      <c r="B429" s="30" t="s">
        <v>602</v>
      </c>
      <c r="C429" s="31">
        <v>30719</v>
      </c>
      <c r="D429" s="52" t="s">
        <v>603</v>
      </c>
      <c r="E429" s="33">
        <v>3.34</v>
      </c>
      <c r="F429" s="33"/>
      <c r="G429" s="32"/>
      <c r="H429" s="34"/>
      <c r="I429" s="35">
        <v>0.4</v>
      </c>
      <c r="J429" s="42">
        <f t="shared" si="22"/>
        <v>1.3360000000000001</v>
      </c>
      <c r="K429" s="35">
        <v>1</v>
      </c>
      <c r="L429" s="34">
        <f t="shared" si="23"/>
        <v>3.34</v>
      </c>
      <c r="M429" s="32">
        <v>6</v>
      </c>
      <c r="N429" s="34">
        <f t="shared" si="24"/>
        <v>2.0039999999999996</v>
      </c>
      <c r="O429" s="63">
        <f>+N429*M429*1800000</f>
        <v>21643199.999999996</v>
      </c>
      <c r="P429" s="52">
        <v>2023</v>
      </c>
      <c r="Q429" s="132" t="s">
        <v>56</v>
      </c>
      <c r="R429" s="32" t="s">
        <v>27</v>
      </c>
    </row>
    <row r="430" spans="1:18" s="138" customFormat="1" ht="27" x14ac:dyDescent="0.25">
      <c r="A430" s="134"/>
      <c r="B430" s="43" t="s">
        <v>604</v>
      </c>
      <c r="C430" s="44"/>
      <c r="D430" s="54"/>
      <c r="E430" s="46"/>
      <c r="F430" s="46"/>
      <c r="G430" s="47"/>
      <c r="H430" s="45"/>
      <c r="I430" s="49"/>
      <c r="J430" s="50"/>
      <c r="K430" s="41"/>
      <c r="L430" s="40"/>
      <c r="M430" s="47">
        <f>SUM(M429:M429)</f>
        <v>6</v>
      </c>
      <c r="N430" s="40"/>
      <c r="O430" s="135">
        <f>SUM(O429:O429)</f>
        <v>21643199.999999996</v>
      </c>
      <c r="P430" s="136"/>
      <c r="Q430" s="140"/>
      <c r="R430" s="38"/>
    </row>
    <row r="431" spans="1:18" s="133" customFormat="1" ht="25.5" x14ac:dyDescent="0.25">
      <c r="A431" s="131">
        <v>187</v>
      </c>
      <c r="B431" s="30" t="s">
        <v>605</v>
      </c>
      <c r="C431" s="31">
        <v>34073</v>
      </c>
      <c r="D431" s="52" t="s">
        <v>603</v>
      </c>
      <c r="E431" s="33">
        <v>2.41</v>
      </c>
      <c r="F431" s="33"/>
      <c r="G431" s="32"/>
      <c r="H431" s="34"/>
      <c r="I431" s="35">
        <v>0.4</v>
      </c>
      <c r="J431" s="42">
        <f t="shared" si="22"/>
        <v>0.96400000000000008</v>
      </c>
      <c r="K431" s="35">
        <v>1</v>
      </c>
      <c r="L431" s="34">
        <f t="shared" si="23"/>
        <v>2.41</v>
      </c>
      <c r="M431" s="32">
        <v>6</v>
      </c>
      <c r="N431" s="34">
        <f t="shared" si="24"/>
        <v>1.4460000000000002</v>
      </c>
      <c r="O431" s="63">
        <f>+N431*M431*1800000</f>
        <v>15616800.000000004</v>
      </c>
      <c r="P431" s="52">
        <v>2023</v>
      </c>
      <c r="Q431" s="132" t="s">
        <v>56</v>
      </c>
      <c r="R431" s="32" t="s">
        <v>27</v>
      </c>
    </row>
    <row r="432" spans="1:18" s="138" customFormat="1" ht="27" x14ac:dyDescent="0.25">
      <c r="A432" s="134"/>
      <c r="B432" s="43" t="s">
        <v>606</v>
      </c>
      <c r="C432" s="44"/>
      <c r="D432" s="54"/>
      <c r="E432" s="46"/>
      <c r="F432" s="46"/>
      <c r="G432" s="47"/>
      <c r="H432" s="45"/>
      <c r="I432" s="49"/>
      <c r="J432" s="50"/>
      <c r="K432" s="41"/>
      <c r="L432" s="40"/>
      <c r="M432" s="47">
        <f>SUM(M431:M431)</f>
        <v>6</v>
      </c>
      <c r="N432" s="40"/>
      <c r="O432" s="135">
        <f>SUM(O431:O431)</f>
        <v>15616800.000000004</v>
      </c>
      <c r="P432" s="136"/>
      <c r="Q432" s="140"/>
      <c r="R432" s="38"/>
    </row>
    <row r="433" spans="1:18" s="133" customFormat="1" ht="25.5" x14ac:dyDescent="0.25">
      <c r="A433" s="131">
        <v>188</v>
      </c>
      <c r="B433" s="30" t="s">
        <v>607</v>
      </c>
      <c r="C433" s="31">
        <v>29480</v>
      </c>
      <c r="D433" s="52" t="s">
        <v>603</v>
      </c>
      <c r="E433" s="33">
        <v>3.34</v>
      </c>
      <c r="F433" s="33"/>
      <c r="G433" s="32"/>
      <c r="H433" s="34"/>
      <c r="I433" s="35">
        <v>0.4</v>
      </c>
      <c r="J433" s="42">
        <f t="shared" si="22"/>
        <v>1.3360000000000001</v>
      </c>
      <c r="K433" s="35">
        <v>1</v>
      </c>
      <c r="L433" s="34">
        <f t="shared" si="23"/>
        <v>3.34</v>
      </c>
      <c r="M433" s="32">
        <v>6</v>
      </c>
      <c r="N433" s="34">
        <f t="shared" si="24"/>
        <v>2.0039999999999996</v>
      </c>
      <c r="O433" s="63">
        <f>+N433*M433*1800000</f>
        <v>21643199.999999996</v>
      </c>
      <c r="P433" s="52">
        <v>2023</v>
      </c>
      <c r="Q433" s="132" t="s">
        <v>56</v>
      </c>
      <c r="R433" s="32" t="s">
        <v>27</v>
      </c>
    </row>
    <row r="434" spans="1:18" s="138" customFormat="1" ht="27" x14ac:dyDescent="0.25">
      <c r="A434" s="134"/>
      <c r="B434" s="43" t="s">
        <v>608</v>
      </c>
      <c r="C434" s="44"/>
      <c r="D434" s="54"/>
      <c r="E434" s="46"/>
      <c r="F434" s="46"/>
      <c r="G434" s="47"/>
      <c r="H434" s="45"/>
      <c r="I434" s="49"/>
      <c r="J434" s="50"/>
      <c r="K434" s="41"/>
      <c r="L434" s="40"/>
      <c r="M434" s="47">
        <f>SUM(M433:M433)</f>
        <v>6</v>
      </c>
      <c r="N434" s="40"/>
      <c r="O434" s="135">
        <f>SUM(O433:O433)</f>
        <v>21643199.999999996</v>
      </c>
      <c r="P434" s="136"/>
      <c r="Q434" s="140"/>
      <c r="R434" s="38"/>
    </row>
    <row r="435" spans="1:18" s="133" customFormat="1" ht="25.5" x14ac:dyDescent="0.25">
      <c r="A435" s="131">
        <v>189</v>
      </c>
      <c r="B435" s="30" t="s">
        <v>609</v>
      </c>
      <c r="C435" s="31">
        <v>26433</v>
      </c>
      <c r="D435" s="52" t="s">
        <v>603</v>
      </c>
      <c r="E435" s="33">
        <v>4.58</v>
      </c>
      <c r="F435" s="33"/>
      <c r="G435" s="35"/>
      <c r="H435" s="34"/>
      <c r="I435" s="35">
        <v>0.4</v>
      </c>
      <c r="J435" s="42">
        <f t="shared" si="22"/>
        <v>1.8320000000000001</v>
      </c>
      <c r="K435" s="35">
        <v>1</v>
      </c>
      <c r="L435" s="34">
        <f t="shared" si="23"/>
        <v>4.58</v>
      </c>
      <c r="M435" s="32">
        <v>6</v>
      </c>
      <c r="N435" s="34">
        <f t="shared" si="24"/>
        <v>2.7480000000000002</v>
      </c>
      <c r="O435" s="63">
        <f>+N435*M435*1800000</f>
        <v>29678400</v>
      </c>
      <c r="P435" s="52">
        <v>2023</v>
      </c>
      <c r="Q435" s="132" t="s">
        <v>56</v>
      </c>
      <c r="R435" s="32" t="s">
        <v>27</v>
      </c>
    </row>
    <row r="436" spans="1:18" s="138" customFormat="1" ht="27" x14ac:dyDescent="0.25">
      <c r="A436" s="134"/>
      <c r="B436" s="43" t="s">
        <v>610</v>
      </c>
      <c r="C436" s="44"/>
      <c r="D436" s="54"/>
      <c r="E436" s="46"/>
      <c r="F436" s="46"/>
      <c r="G436" s="49"/>
      <c r="H436" s="45"/>
      <c r="I436" s="49"/>
      <c r="J436" s="50"/>
      <c r="K436" s="41"/>
      <c r="L436" s="40"/>
      <c r="M436" s="47">
        <f>SUM(M435:M435)</f>
        <v>6</v>
      </c>
      <c r="N436" s="40"/>
      <c r="O436" s="135">
        <f>SUM(O435:O435)</f>
        <v>29678400</v>
      </c>
      <c r="P436" s="136"/>
      <c r="Q436" s="140"/>
      <c r="R436" s="38"/>
    </row>
    <row r="437" spans="1:18" s="133" customFormat="1" x14ac:dyDescent="0.25">
      <c r="A437" s="131">
        <v>190</v>
      </c>
      <c r="B437" s="30" t="s">
        <v>611</v>
      </c>
      <c r="C437" s="31">
        <v>31611</v>
      </c>
      <c r="D437" s="52" t="s">
        <v>603</v>
      </c>
      <c r="E437" s="33">
        <v>2.72</v>
      </c>
      <c r="F437" s="33"/>
      <c r="G437" s="32"/>
      <c r="H437" s="34"/>
      <c r="I437" s="35">
        <v>0.4</v>
      </c>
      <c r="J437" s="42">
        <f t="shared" si="22"/>
        <v>1.0880000000000001</v>
      </c>
      <c r="K437" s="35">
        <v>1</v>
      </c>
      <c r="L437" s="34">
        <f t="shared" si="23"/>
        <v>2.72</v>
      </c>
      <c r="M437" s="32">
        <v>6</v>
      </c>
      <c r="N437" s="34">
        <f t="shared" si="24"/>
        <v>1.6320000000000001</v>
      </c>
      <c r="O437" s="63">
        <f>+N437*M437*1800000</f>
        <v>17625600.000000004</v>
      </c>
      <c r="P437" s="52">
        <v>2023</v>
      </c>
      <c r="Q437" s="132" t="s">
        <v>56</v>
      </c>
      <c r="R437" s="32" t="s">
        <v>27</v>
      </c>
    </row>
    <row r="438" spans="1:18" s="138" customFormat="1" ht="27" x14ac:dyDescent="0.25">
      <c r="A438" s="134"/>
      <c r="B438" s="43" t="s">
        <v>612</v>
      </c>
      <c r="C438" s="44"/>
      <c r="D438" s="54"/>
      <c r="E438" s="46"/>
      <c r="F438" s="46"/>
      <c r="G438" s="47"/>
      <c r="H438" s="45"/>
      <c r="I438" s="49"/>
      <c r="J438" s="50"/>
      <c r="K438" s="41"/>
      <c r="L438" s="40"/>
      <c r="M438" s="47">
        <f>SUM(M437:M437)</f>
        <v>6</v>
      </c>
      <c r="N438" s="40"/>
      <c r="O438" s="135">
        <f>SUM(O437:O437)</f>
        <v>17625600.000000004</v>
      </c>
      <c r="P438" s="136"/>
      <c r="Q438" s="140"/>
      <c r="R438" s="38"/>
    </row>
    <row r="439" spans="1:18" s="133" customFormat="1" ht="25.5" x14ac:dyDescent="0.25">
      <c r="A439" s="131">
        <v>191</v>
      </c>
      <c r="B439" s="30" t="s">
        <v>613</v>
      </c>
      <c r="C439" s="31">
        <v>33128</v>
      </c>
      <c r="D439" s="52" t="s">
        <v>603</v>
      </c>
      <c r="E439" s="33">
        <v>2.72</v>
      </c>
      <c r="F439" s="33"/>
      <c r="G439" s="32"/>
      <c r="H439" s="34"/>
      <c r="I439" s="35">
        <v>0.4</v>
      </c>
      <c r="J439" s="42">
        <f t="shared" ref="J439" si="28">I439*(E439+F439+H439)</f>
        <v>1.0880000000000001</v>
      </c>
      <c r="K439" s="35">
        <v>1</v>
      </c>
      <c r="L439" s="34">
        <f t="shared" ref="L439" si="29">K439*(E439+F439+H439)</f>
        <v>2.72</v>
      </c>
      <c r="M439" s="32">
        <v>6</v>
      </c>
      <c r="N439" s="34">
        <f t="shared" si="24"/>
        <v>1.6320000000000001</v>
      </c>
      <c r="O439" s="63">
        <f>+N439*M439*1800000</f>
        <v>17625600.000000004</v>
      </c>
      <c r="P439" s="52">
        <v>2023</v>
      </c>
      <c r="Q439" s="132" t="s">
        <v>56</v>
      </c>
      <c r="R439" s="32" t="s">
        <v>27</v>
      </c>
    </row>
    <row r="440" spans="1:18" s="138" customFormat="1" ht="27" x14ac:dyDescent="0.25">
      <c r="A440" s="134"/>
      <c r="B440" s="43" t="s">
        <v>614</v>
      </c>
      <c r="C440" s="44"/>
      <c r="D440" s="54"/>
      <c r="E440" s="46"/>
      <c r="F440" s="46"/>
      <c r="G440" s="47"/>
      <c r="H440" s="45"/>
      <c r="I440" s="49"/>
      <c r="J440" s="50"/>
      <c r="K440" s="41"/>
      <c r="L440" s="40"/>
      <c r="M440" s="47">
        <f>SUM(M439:M439)</f>
        <v>6</v>
      </c>
      <c r="N440" s="40"/>
      <c r="O440" s="135">
        <f>SUM(O439:O439)</f>
        <v>17625600.000000004</v>
      </c>
      <c r="P440" s="136"/>
      <c r="Q440" s="140"/>
      <c r="R440" s="38"/>
    </row>
    <row r="441" spans="1:18" s="133" customFormat="1" ht="25.5" x14ac:dyDescent="0.25">
      <c r="A441" s="131">
        <v>192</v>
      </c>
      <c r="B441" s="30" t="s">
        <v>615</v>
      </c>
      <c r="C441" s="31">
        <v>30671</v>
      </c>
      <c r="D441" s="52" t="s">
        <v>55</v>
      </c>
      <c r="E441" s="33">
        <v>3.33</v>
      </c>
      <c r="F441" s="33"/>
      <c r="G441" s="32"/>
      <c r="H441" s="34"/>
      <c r="I441" s="35">
        <v>0.4</v>
      </c>
      <c r="J441" s="42">
        <f t="shared" ref="J441:J476" si="30">I441*(E441+F441+H441)</f>
        <v>1.3320000000000001</v>
      </c>
      <c r="K441" s="35">
        <v>1</v>
      </c>
      <c r="L441" s="34">
        <f t="shared" ref="L441:L476" si="31">K441*(E441+F441+H441)</f>
        <v>3.33</v>
      </c>
      <c r="M441" s="32">
        <v>6</v>
      </c>
      <c r="N441" s="34">
        <f t="shared" si="24"/>
        <v>1.998</v>
      </c>
      <c r="O441" s="63">
        <f>+N441*M441*1800000</f>
        <v>21578400</v>
      </c>
      <c r="P441" s="52">
        <v>2023</v>
      </c>
      <c r="Q441" s="132" t="s">
        <v>56</v>
      </c>
      <c r="R441" s="32" t="s">
        <v>27</v>
      </c>
    </row>
    <row r="442" spans="1:18" s="138" customFormat="1" ht="27" x14ac:dyDescent="0.25">
      <c r="A442" s="134"/>
      <c r="B442" s="43" t="s">
        <v>617</v>
      </c>
      <c r="C442" s="44"/>
      <c r="D442" s="54"/>
      <c r="E442" s="46"/>
      <c r="F442" s="46"/>
      <c r="G442" s="47"/>
      <c r="H442" s="45"/>
      <c r="I442" s="49"/>
      <c r="J442" s="50"/>
      <c r="K442" s="41"/>
      <c r="L442" s="40"/>
      <c r="M442" s="47">
        <f>SUM(M441:M441)</f>
        <v>6</v>
      </c>
      <c r="N442" s="40"/>
      <c r="O442" s="135">
        <f>SUM(O441:O441)</f>
        <v>21578400</v>
      </c>
      <c r="P442" s="136"/>
      <c r="Q442" s="140"/>
      <c r="R442" s="38"/>
    </row>
    <row r="443" spans="1:18" s="133" customFormat="1" ht="25.5" x14ac:dyDescent="0.25">
      <c r="A443" s="131">
        <v>193</v>
      </c>
      <c r="B443" s="30" t="s">
        <v>618</v>
      </c>
      <c r="C443" s="31">
        <v>31189</v>
      </c>
      <c r="D443" s="52" t="s">
        <v>603</v>
      </c>
      <c r="E443" s="33">
        <v>3.34</v>
      </c>
      <c r="F443" s="33"/>
      <c r="G443" s="32"/>
      <c r="H443" s="34"/>
      <c r="I443" s="35">
        <v>0.4</v>
      </c>
      <c r="J443" s="42">
        <f t="shared" si="30"/>
        <v>1.3360000000000001</v>
      </c>
      <c r="K443" s="35">
        <v>1</v>
      </c>
      <c r="L443" s="34">
        <f t="shared" si="31"/>
        <v>3.34</v>
      </c>
      <c r="M443" s="32">
        <v>6</v>
      </c>
      <c r="N443" s="34">
        <f t="shared" si="24"/>
        <v>2.0039999999999996</v>
      </c>
      <c r="O443" s="63">
        <f>+N443*M443*1800000</f>
        <v>21643199.999999996</v>
      </c>
      <c r="P443" s="52">
        <v>2023</v>
      </c>
      <c r="Q443" s="132" t="s">
        <v>56</v>
      </c>
      <c r="R443" s="32" t="s">
        <v>27</v>
      </c>
    </row>
    <row r="444" spans="1:18" s="138" customFormat="1" ht="27" x14ac:dyDescent="0.25">
      <c r="A444" s="134"/>
      <c r="B444" s="43" t="s">
        <v>619</v>
      </c>
      <c r="C444" s="44"/>
      <c r="D444" s="54"/>
      <c r="E444" s="46"/>
      <c r="F444" s="46"/>
      <c r="G444" s="47"/>
      <c r="H444" s="45"/>
      <c r="I444" s="49"/>
      <c r="J444" s="50"/>
      <c r="K444" s="41"/>
      <c r="L444" s="40"/>
      <c r="M444" s="47">
        <f>SUM(M443:M443)</f>
        <v>6</v>
      </c>
      <c r="N444" s="40"/>
      <c r="O444" s="135">
        <f>SUM(O443:O443)</f>
        <v>21643199.999999996</v>
      </c>
      <c r="P444" s="136"/>
      <c r="Q444" s="140"/>
      <c r="R444" s="38"/>
    </row>
    <row r="445" spans="1:18" s="83" customFormat="1" x14ac:dyDescent="0.25">
      <c r="A445" s="128">
        <v>194</v>
      </c>
      <c r="B445" s="30" t="s">
        <v>620</v>
      </c>
      <c r="C445" s="31">
        <v>32600</v>
      </c>
      <c r="D445" s="52" t="s">
        <v>603</v>
      </c>
      <c r="E445" s="33">
        <f>2.1*85%</f>
        <v>1.7849999999999999</v>
      </c>
      <c r="F445" s="33"/>
      <c r="G445" s="32"/>
      <c r="H445" s="34"/>
      <c r="I445" s="35">
        <v>0.4</v>
      </c>
      <c r="J445" s="130">
        <f t="shared" ref="J445:J446" si="32">I445*(E445+F445+H445)</f>
        <v>0.71399999999999997</v>
      </c>
      <c r="K445" s="29">
        <v>1</v>
      </c>
      <c r="L445" s="28">
        <f t="shared" ref="L445:L446" si="33">K445*(E445+F445+H445)</f>
        <v>1.7849999999999999</v>
      </c>
      <c r="M445" s="24">
        <v>3</v>
      </c>
      <c r="N445" s="28">
        <f t="shared" ref="N445:N446" si="34">+L445-J445</f>
        <v>1.071</v>
      </c>
      <c r="O445" s="64">
        <f t="shared" ref="O445:O446" si="35">+M445*N445*1800000</f>
        <v>5783400</v>
      </c>
      <c r="P445" s="53">
        <v>2023</v>
      </c>
      <c r="Q445" s="67" t="s">
        <v>56</v>
      </c>
      <c r="R445" s="24" t="s">
        <v>34</v>
      </c>
    </row>
    <row r="446" spans="1:18" s="83" customFormat="1" x14ac:dyDescent="0.25">
      <c r="A446" s="128"/>
      <c r="B446" s="30" t="s">
        <v>620</v>
      </c>
      <c r="C446" s="31">
        <v>32600</v>
      </c>
      <c r="D446" s="52" t="s">
        <v>603</v>
      </c>
      <c r="E446" s="33">
        <v>2.1</v>
      </c>
      <c r="F446" s="33"/>
      <c r="G446" s="32"/>
      <c r="H446" s="34"/>
      <c r="I446" s="35">
        <v>0.4</v>
      </c>
      <c r="J446" s="130">
        <f t="shared" si="32"/>
        <v>0.84000000000000008</v>
      </c>
      <c r="K446" s="29">
        <v>1</v>
      </c>
      <c r="L446" s="28">
        <f t="shared" si="33"/>
        <v>2.1</v>
      </c>
      <c r="M446" s="24">
        <v>3</v>
      </c>
      <c r="N446" s="28">
        <f t="shared" si="34"/>
        <v>1.26</v>
      </c>
      <c r="O446" s="64">
        <f t="shared" si="35"/>
        <v>6804000</v>
      </c>
      <c r="P446" s="53">
        <v>2023</v>
      </c>
      <c r="Q446" s="67" t="s">
        <v>56</v>
      </c>
      <c r="R446" s="24" t="s">
        <v>213</v>
      </c>
    </row>
    <row r="447" spans="1:18" s="138" customFormat="1" ht="27" x14ac:dyDescent="0.25">
      <c r="A447" s="134"/>
      <c r="B447" s="72" t="s">
        <v>622</v>
      </c>
      <c r="C447" s="73"/>
      <c r="D447" s="78"/>
      <c r="E447" s="74"/>
      <c r="F447" s="74"/>
      <c r="G447" s="75"/>
      <c r="H447" s="48"/>
      <c r="I447" s="76"/>
      <c r="J447" s="71"/>
      <c r="K447" s="41"/>
      <c r="L447" s="40"/>
      <c r="M447" s="38">
        <f>SUM(M445:M446)</f>
        <v>6</v>
      </c>
      <c r="N447" s="40"/>
      <c r="O447" s="135">
        <f>SUM(O445:O446)</f>
        <v>12587400</v>
      </c>
      <c r="P447" s="136"/>
      <c r="Q447" s="137"/>
      <c r="R447" s="38"/>
    </row>
    <row r="448" spans="1:18" s="133" customFormat="1" ht="25.5" x14ac:dyDescent="0.25">
      <c r="A448" s="131">
        <v>195</v>
      </c>
      <c r="B448" s="30" t="s">
        <v>41</v>
      </c>
      <c r="C448" s="31">
        <v>27377</v>
      </c>
      <c r="D448" s="34" t="s">
        <v>42</v>
      </c>
      <c r="E448" s="33">
        <v>4.9800000000000004</v>
      </c>
      <c r="F448" s="33">
        <v>0.4</v>
      </c>
      <c r="G448" s="32"/>
      <c r="H448" s="34"/>
      <c r="I448" s="35">
        <v>0.4</v>
      </c>
      <c r="J448" s="42">
        <f t="shared" si="30"/>
        <v>2.1520000000000006</v>
      </c>
      <c r="K448" s="35">
        <v>1</v>
      </c>
      <c r="L448" s="34">
        <f t="shared" si="31"/>
        <v>5.3800000000000008</v>
      </c>
      <c r="M448" s="32">
        <v>6</v>
      </c>
      <c r="N448" s="34">
        <f t="shared" si="24"/>
        <v>3.2280000000000002</v>
      </c>
      <c r="O448" s="63">
        <f t="shared" ref="O448" si="36">+M448*N448*1800000</f>
        <v>34862400.000000007</v>
      </c>
      <c r="P448" s="52">
        <v>2023</v>
      </c>
      <c r="Q448" s="132" t="s">
        <v>43</v>
      </c>
      <c r="R448" s="32" t="s">
        <v>27</v>
      </c>
    </row>
    <row r="449" spans="1:18" s="147" customFormat="1" ht="27" x14ac:dyDescent="0.25">
      <c r="A449" s="144"/>
      <c r="B449" s="72" t="s">
        <v>45</v>
      </c>
      <c r="C449" s="73"/>
      <c r="D449" s="48"/>
      <c r="E449" s="74"/>
      <c r="F449" s="74"/>
      <c r="G449" s="75"/>
      <c r="H449" s="48"/>
      <c r="I449" s="76"/>
      <c r="J449" s="77"/>
      <c r="K449" s="76"/>
      <c r="L449" s="48"/>
      <c r="M449" s="75">
        <f>SUM(M448:M448)</f>
        <v>6</v>
      </c>
      <c r="N449" s="48"/>
      <c r="O449" s="145">
        <f>SUM(O448:O448)</f>
        <v>34862400.000000007</v>
      </c>
      <c r="P449" s="78"/>
      <c r="Q449" s="146"/>
      <c r="R449" s="75"/>
    </row>
    <row r="450" spans="1:18" s="133" customFormat="1" ht="25.5" x14ac:dyDescent="0.25">
      <c r="A450" s="131">
        <v>196</v>
      </c>
      <c r="B450" s="30" t="s">
        <v>46</v>
      </c>
      <c r="C450" s="31">
        <v>29374</v>
      </c>
      <c r="D450" s="52" t="s">
        <v>24</v>
      </c>
      <c r="E450" s="33">
        <v>3.65</v>
      </c>
      <c r="F450" s="33"/>
      <c r="G450" s="32"/>
      <c r="H450" s="34"/>
      <c r="I450" s="35">
        <v>0.4</v>
      </c>
      <c r="J450" s="42">
        <f t="shared" si="30"/>
        <v>1.46</v>
      </c>
      <c r="K450" s="35">
        <v>1</v>
      </c>
      <c r="L450" s="34">
        <f t="shared" si="31"/>
        <v>3.65</v>
      </c>
      <c r="M450" s="32">
        <v>6</v>
      </c>
      <c r="N450" s="34">
        <f t="shared" si="24"/>
        <v>2.19</v>
      </c>
      <c r="O450" s="63">
        <f>+M450*N450*1800000</f>
        <v>23652000</v>
      </c>
      <c r="P450" s="52">
        <v>2023</v>
      </c>
      <c r="Q450" s="132" t="s">
        <v>43</v>
      </c>
      <c r="R450" s="32" t="s">
        <v>27</v>
      </c>
    </row>
    <row r="451" spans="1:18" s="147" customFormat="1" ht="27" x14ac:dyDescent="0.25">
      <c r="A451" s="144"/>
      <c r="B451" s="72" t="s">
        <v>47</v>
      </c>
      <c r="C451" s="73"/>
      <c r="D451" s="78"/>
      <c r="E451" s="74"/>
      <c r="F451" s="74"/>
      <c r="G451" s="75"/>
      <c r="H451" s="48"/>
      <c r="I451" s="76"/>
      <c r="J451" s="77"/>
      <c r="K451" s="76"/>
      <c r="L451" s="48"/>
      <c r="M451" s="75">
        <f>SUM(M450:M450)</f>
        <v>6</v>
      </c>
      <c r="N451" s="48"/>
      <c r="O451" s="145">
        <f>SUM(O450:O450)</f>
        <v>23652000</v>
      </c>
      <c r="P451" s="78"/>
      <c r="Q451" s="146"/>
      <c r="R451" s="75"/>
    </row>
    <row r="452" spans="1:18" s="133" customFormat="1" ht="25.5" x14ac:dyDescent="0.25">
      <c r="A452" s="131">
        <v>197</v>
      </c>
      <c r="B452" s="30" t="s">
        <v>48</v>
      </c>
      <c r="C452" s="31">
        <v>30720</v>
      </c>
      <c r="D452" s="34" t="s">
        <v>42</v>
      </c>
      <c r="E452" s="33">
        <v>3.66</v>
      </c>
      <c r="F452" s="33">
        <v>0.5</v>
      </c>
      <c r="G452" s="32"/>
      <c r="H452" s="34"/>
      <c r="I452" s="35">
        <v>0.4</v>
      </c>
      <c r="J452" s="42">
        <f t="shared" si="30"/>
        <v>1.6640000000000001</v>
      </c>
      <c r="K452" s="35">
        <v>1</v>
      </c>
      <c r="L452" s="34">
        <f t="shared" si="31"/>
        <v>4.16</v>
      </c>
      <c r="M452" s="32">
        <v>6</v>
      </c>
      <c r="N452" s="34">
        <f t="shared" si="24"/>
        <v>2.496</v>
      </c>
      <c r="O452" s="63">
        <f>+M452*N452*1800000</f>
        <v>26956800</v>
      </c>
      <c r="P452" s="52">
        <v>2023</v>
      </c>
      <c r="Q452" s="32" t="s">
        <v>49</v>
      </c>
      <c r="R452" s="32" t="s">
        <v>27</v>
      </c>
    </row>
    <row r="453" spans="1:18" s="147" customFormat="1" ht="27" x14ac:dyDescent="0.25">
      <c r="A453" s="144"/>
      <c r="B453" s="72" t="s">
        <v>51</v>
      </c>
      <c r="C453" s="73"/>
      <c r="D453" s="48"/>
      <c r="E453" s="74"/>
      <c r="F453" s="74"/>
      <c r="G453" s="75"/>
      <c r="H453" s="48"/>
      <c r="I453" s="76"/>
      <c r="J453" s="77"/>
      <c r="K453" s="76"/>
      <c r="L453" s="48"/>
      <c r="M453" s="75">
        <f>SUM(M452:M452)</f>
        <v>6</v>
      </c>
      <c r="N453" s="48"/>
      <c r="O453" s="145">
        <f>SUM(O452:O452)</f>
        <v>26956800</v>
      </c>
      <c r="P453" s="78"/>
      <c r="Q453" s="75"/>
      <c r="R453" s="75"/>
    </row>
    <row r="454" spans="1:18" s="133" customFormat="1" ht="25.5" x14ac:dyDescent="0.25">
      <c r="A454" s="131">
        <v>198</v>
      </c>
      <c r="B454" s="30" t="s">
        <v>52</v>
      </c>
      <c r="C454" s="31">
        <v>32596</v>
      </c>
      <c r="D454" s="32" t="s">
        <v>24</v>
      </c>
      <c r="E454" s="33">
        <v>3.03</v>
      </c>
      <c r="F454" s="33"/>
      <c r="G454" s="32"/>
      <c r="H454" s="34"/>
      <c r="I454" s="35">
        <v>0.4</v>
      </c>
      <c r="J454" s="42">
        <f t="shared" si="30"/>
        <v>1.212</v>
      </c>
      <c r="K454" s="35">
        <v>1</v>
      </c>
      <c r="L454" s="34">
        <f t="shared" si="31"/>
        <v>3.03</v>
      </c>
      <c r="M454" s="32">
        <v>6</v>
      </c>
      <c r="N454" s="34">
        <f t="shared" ref="N454" si="37">+L454-J454</f>
        <v>1.8179999999999998</v>
      </c>
      <c r="O454" s="63">
        <f>+M454*N454*1800000</f>
        <v>19634400</v>
      </c>
      <c r="P454" s="52">
        <v>2023</v>
      </c>
      <c r="Q454" s="32" t="s">
        <v>775</v>
      </c>
      <c r="R454" s="32" t="s">
        <v>27</v>
      </c>
    </row>
    <row r="455" spans="1:18" s="147" customFormat="1" ht="27" x14ac:dyDescent="0.25">
      <c r="A455" s="144"/>
      <c r="B455" s="72" t="s">
        <v>53</v>
      </c>
      <c r="C455" s="73"/>
      <c r="D455" s="75"/>
      <c r="E455" s="74"/>
      <c r="F455" s="74"/>
      <c r="G455" s="75"/>
      <c r="H455" s="48"/>
      <c r="I455" s="76"/>
      <c r="J455" s="77"/>
      <c r="K455" s="76"/>
      <c r="L455" s="48"/>
      <c r="M455" s="75">
        <f>SUM(M454:M454)</f>
        <v>6</v>
      </c>
      <c r="N455" s="48"/>
      <c r="O455" s="145">
        <f>SUM(O454:O454)</f>
        <v>19634400</v>
      </c>
      <c r="P455" s="78"/>
      <c r="Q455" s="146"/>
      <c r="R455" s="75"/>
    </row>
    <row r="456" spans="1:18" s="133" customFormat="1" x14ac:dyDescent="0.25">
      <c r="A456" s="131">
        <v>199</v>
      </c>
      <c r="B456" s="30" t="s">
        <v>316</v>
      </c>
      <c r="C456" s="55">
        <v>26218</v>
      </c>
      <c r="D456" s="80" t="s">
        <v>623</v>
      </c>
      <c r="E456" s="33">
        <v>3.09</v>
      </c>
      <c r="F456" s="33"/>
      <c r="G456" s="32"/>
      <c r="H456" s="34"/>
      <c r="I456" s="35">
        <v>0.4</v>
      </c>
      <c r="J456" s="42">
        <f t="shared" si="30"/>
        <v>1.236</v>
      </c>
      <c r="K456" s="35">
        <v>1</v>
      </c>
      <c r="L456" s="34">
        <f t="shared" si="31"/>
        <v>3.09</v>
      </c>
      <c r="M456" s="32">
        <v>6</v>
      </c>
      <c r="N456" s="34">
        <f t="shared" ref="N456:N476" si="38">+L456-J456</f>
        <v>1.8539999999999999</v>
      </c>
      <c r="O456" s="64">
        <f>+M456*N456*1800000</f>
        <v>20023199.999999996</v>
      </c>
      <c r="P456" s="53">
        <v>2023</v>
      </c>
      <c r="Q456" s="132" t="s">
        <v>624</v>
      </c>
      <c r="R456" s="32" t="s">
        <v>27</v>
      </c>
    </row>
    <row r="457" spans="1:18" s="138" customFormat="1" ht="27" x14ac:dyDescent="0.25">
      <c r="A457" s="134"/>
      <c r="B457" s="43" t="s">
        <v>318</v>
      </c>
      <c r="C457" s="57"/>
      <c r="D457" s="81"/>
      <c r="E457" s="46"/>
      <c r="F457" s="46"/>
      <c r="G457" s="47"/>
      <c r="H457" s="45"/>
      <c r="I457" s="49"/>
      <c r="J457" s="50"/>
      <c r="K457" s="41"/>
      <c r="L457" s="40"/>
      <c r="M457" s="47">
        <f>SUM(M456:M456)</f>
        <v>6</v>
      </c>
      <c r="N457" s="40"/>
      <c r="O457" s="135">
        <f>SUM(O456:O456)</f>
        <v>20023199.999999996</v>
      </c>
      <c r="P457" s="136"/>
      <c r="Q457" s="140"/>
      <c r="R457" s="38"/>
    </row>
    <row r="458" spans="1:18" s="133" customFormat="1" ht="25.5" x14ac:dyDescent="0.25">
      <c r="A458" s="131">
        <v>200</v>
      </c>
      <c r="B458" s="30" t="s">
        <v>155</v>
      </c>
      <c r="C458" s="55">
        <v>29897</v>
      </c>
      <c r="D458" s="80" t="s">
        <v>623</v>
      </c>
      <c r="E458" s="33">
        <v>2.91</v>
      </c>
      <c r="F458" s="33"/>
      <c r="G458" s="32"/>
      <c r="H458" s="34"/>
      <c r="I458" s="35">
        <v>0.6</v>
      </c>
      <c r="J458" s="42">
        <f t="shared" si="30"/>
        <v>1.746</v>
      </c>
      <c r="K458" s="35">
        <v>1</v>
      </c>
      <c r="L458" s="34">
        <f t="shared" si="31"/>
        <v>2.91</v>
      </c>
      <c r="M458" s="32">
        <v>3</v>
      </c>
      <c r="N458" s="34">
        <f t="shared" si="38"/>
        <v>1.1640000000000001</v>
      </c>
      <c r="O458" s="63">
        <f>+N458*M458*1800000</f>
        <v>6285600.0000000009</v>
      </c>
      <c r="P458" s="52">
        <v>2023</v>
      </c>
      <c r="Q458" s="132" t="s">
        <v>624</v>
      </c>
      <c r="R458" s="32" t="s">
        <v>34</v>
      </c>
    </row>
    <row r="459" spans="1:18" s="133" customFormat="1" ht="25.5" x14ac:dyDescent="0.25">
      <c r="A459" s="131"/>
      <c r="B459" s="30" t="s">
        <v>155</v>
      </c>
      <c r="C459" s="55">
        <v>29897</v>
      </c>
      <c r="D459" s="80" t="s">
        <v>623</v>
      </c>
      <c r="E459" s="33">
        <v>3.09</v>
      </c>
      <c r="F459" s="33"/>
      <c r="G459" s="32"/>
      <c r="H459" s="34"/>
      <c r="I459" s="35">
        <v>0.6</v>
      </c>
      <c r="J459" s="42">
        <f t="shared" ref="J459" si="39">I459*(E459+F459+H459)</f>
        <v>1.8539999999999999</v>
      </c>
      <c r="K459" s="35">
        <v>1</v>
      </c>
      <c r="L459" s="34">
        <f t="shared" ref="L459" si="40">K459*(E459+F459+H459)</f>
        <v>3.09</v>
      </c>
      <c r="M459" s="32">
        <v>3</v>
      </c>
      <c r="N459" s="34">
        <f t="shared" ref="N459" si="41">+L459-J459</f>
        <v>1.236</v>
      </c>
      <c r="O459" s="63">
        <f>+N459*M459*1800000</f>
        <v>6674400</v>
      </c>
      <c r="P459" s="52">
        <v>2023</v>
      </c>
      <c r="Q459" s="132" t="s">
        <v>624</v>
      </c>
      <c r="R459" s="32" t="s">
        <v>285</v>
      </c>
    </row>
    <row r="460" spans="1:18" s="138" customFormat="1" ht="27" x14ac:dyDescent="0.25">
      <c r="A460" s="134"/>
      <c r="B460" s="43" t="s">
        <v>156</v>
      </c>
      <c r="C460" s="57"/>
      <c r="D460" s="81"/>
      <c r="E460" s="46"/>
      <c r="F460" s="46"/>
      <c r="G460" s="47"/>
      <c r="H460" s="45"/>
      <c r="I460" s="49"/>
      <c r="J460" s="50"/>
      <c r="K460" s="41"/>
      <c r="L460" s="40"/>
      <c r="M460" s="47">
        <f>SUM(M458:M459)</f>
        <v>6</v>
      </c>
      <c r="N460" s="40"/>
      <c r="O460" s="135">
        <f>SUM(O458:O459)</f>
        <v>12960000</v>
      </c>
      <c r="P460" s="136"/>
      <c r="Q460" s="140"/>
      <c r="R460" s="38"/>
    </row>
    <row r="461" spans="1:18" s="133" customFormat="1" ht="25.5" x14ac:dyDescent="0.25">
      <c r="A461" s="131">
        <v>201</v>
      </c>
      <c r="B461" s="30" t="s">
        <v>627</v>
      </c>
      <c r="C461" s="55">
        <v>28005</v>
      </c>
      <c r="D461" s="80" t="s">
        <v>623</v>
      </c>
      <c r="E461" s="33">
        <v>3.09</v>
      </c>
      <c r="F461" s="33"/>
      <c r="G461" s="32"/>
      <c r="H461" s="34"/>
      <c r="I461" s="35">
        <v>0.4</v>
      </c>
      <c r="J461" s="42">
        <f t="shared" si="30"/>
        <v>1.236</v>
      </c>
      <c r="K461" s="35">
        <v>1</v>
      </c>
      <c r="L461" s="34">
        <f t="shared" si="31"/>
        <v>3.09</v>
      </c>
      <c r="M461" s="32">
        <v>6</v>
      </c>
      <c r="N461" s="34">
        <f t="shared" si="38"/>
        <v>1.8539999999999999</v>
      </c>
      <c r="O461" s="63">
        <f>+N461*M461*1800000</f>
        <v>20023199.999999996</v>
      </c>
      <c r="P461" s="52">
        <v>2023</v>
      </c>
      <c r="Q461" s="132" t="s">
        <v>624</v>
      </c>
      <c r="R461" s="32" t="s">
        <v>27</v>
      </c>
    </row>
    <row r="462" spans="1:18" s="138" customFormat="1" ht="27" x14ac:dyDescent="0.25">
      <c r="A462" s="134"/>
      <c r="B462" s="43" t="s">
        <v>630</v>
      </c>
      <c r="C462" s="57"/>
      <c r="D462" s="81"/>
      <c r="E462" s="46"/>
      <c r="F462" s="46"/>
      <c r="G462" s="47"/>
      <c r="H462" s="45"/>
      <c r="I462" s="49"/>
      <c r="J462" s="50"/>
      <c r="K462" s="41"/>
      <c r="L462" s="40"/>
      <c r="M462" s="47">
        <f>SUM(M461:M461)</f>
        <v>6</v>
      </c>
      <c r="N462" s="40"/>
      <c r="O462" s="135">
        <f>SUM(O461:O461)</f>
        <v>20023199.999999996</v>
      </c>
      <c r="P462" s="136"/>
      <c r="Q462" s="140"/>
      <c r="R462" s="38"/>
    </row>
    <row r="463" spans="1:18" s="133" customFormat="1" ht="25.5" x14ac:dyDescent="0.25">
      <c r="A463" s="131">
        <v>202</v>
      </c>
      <c r="B463" s="30" t="s">
        <v>631</v>
      </c>
      <c r="C463" s="55">
        <v>30183</v>
      </c>
      <c r="D463" s="80" t="s">
        <v>623</v>
      </c>
      <c r="E463" s="33">
        <v>2.91</v>
      </c>
      <c r="F463" s="33"/>
      <c r="G463" s="32"/>
      <c r="H463" s="34"/>
      <c r="I463" s="35">
        <v>0.4</v>
      </c>
      <c r="J463" s="42">
        <f t="shared" si="30"/>
        <v>1.1640000000000001</v>
      </c>
      <c r="K463" s="35">
        <v>1</v>
      </c>
      <c r="L463" s="34">
        <f t="shared" si="31"/>
        <v>2.91</v>
      </c>
      <c r="M463" s="32">
        <v>6</v>
      </c>
      <c r="N463" s="34">
        <f t="shared" si="38"/>
        <v>1.746</v>
      </c>
      <c r="O463" s="63">
        <f>+N463*M463*1800000</f>
        <v>18856800</v>
      </c>
      <c r="P463" s="52">
        <v>2023</v>
      </c>
      <c r="Q463" s="132" t="s">
        <v>624</v>
      </c>
      <c r="R463" s="32" t="s">
        <v>27</v>
      </c>
    </row>
    <row r="464" spans="1:18" s="138" customFormat="1" ht="27" x14ac:dyDescent="0.25">
      <c r="A464" s="134"/>
      <c r="B464" s="43" t="s">
        <v>632</v>
      </c>
      <c r="C464" s="57"/>
      <c r="D464" s="81"/>
      <c r="E464" s="46"/>
      <c r="F464" s="46"/>
      <c r="G464" s="47"/>
      <c r="H464" s="45"/>
      <c r="I464" s="49"/>
      <c r="J464" s="50"/>
      <c r="K464" s="41"/>
      <c r="L464" s="40"/>
      <c r="M464" s="47">
        <f>SUM(M463:M463)</f>
        <v>6</v>
      </c>
      <c r="N464" s="40"/>
      <c r="O464" s="135">
        <f>SUM(O463:O463)</f>
        <v>18856800</v>
      </c>
      <c r="P464" s="136"/>
      <c r="Q464" s="140"/>
      <c r="R464" s="38"/>
    </row>
    <row r="465" spans="1:18" s="133" customFormat="1" x14ac:dyDescent="0.25">
      <c r="A465" s="131">
        <v>203</v>
      </c>
      <c r="B465" s="30" t="s">
        <v>633</v>
      </c>
      <c r="C465" s="55">
        <v>27355</v>
      </c>
      <c r="D465" s="80" t="s">
        <v>623</v>
      </c>
      <c r="E465" s="33">
        <v>2.91</v>
      </c>
      <c r="F465" s="33"/>
      <c r="G465" s="32"/>
      <c r="H465" s="34"/>
      <c r="I465" s="35">
        <v>0.5</v>
      </c>
      <c r="J465" s="42">
        <f t="shared" si="30"/>
        <v>1.4550000000000001</v>
      </c>
      <c r="K465" s="35">
        <v>1</v>
      </c>
      <c r="L465" s="34">
        <f t="shared" si="31"/>
        <v>2.91</v>
      </c>
      <c r="M465" s="32">
        <v>6</v>
      </c>
      <c r="N465" s="34">
        <f t="shared" si="38"/>
        <v>1.4550000000000001</v>
      </c>
      <c r="O465" s="63">
        <f>+N465*M465*1800000</f>
        <v>15714000</v>
      </c>
      <c r="P465" s="52">
        <v>2023</v>
      </c>
      <c r="Q465" s="132" t="s">
        <v>624</v>
      </c>
      <c r="R465" s="32" t="s">
        <v>27</v>
      </c>
    </row>
    <row r="466" spans="1:18" s="138" customFormat="1" ht="27" x14ac:dyDescent="0.25">
      <c r="A466" s="134"/>
      <c r="B466" s="43" t="s">
        <v>635</v>
      </c>
      <c r="C466" s="57"/>
      <c r="D466" s="81"/>
      <c r="E466" s="46"/>
      <c r="F466" s="46"/>
      <c r="G466" s="47"/>
      <c r="H466" s="45"/>
      <c r="I466" s="49"/>
      <c r="J466" s="50"/>
      <c r="K466" s="41"/>
      <c r="L466" s="40"/>
      <c r="M466" s="47">
        <f>SUM(M465:M465)</f>
        <v>6</v>
      </c>
      <c r="N466" s="40"/>
      <c r="O466" s="135">
        <f>SUM(O465:O465)</f>
        <v>15714000</v>
      </c>
      <c r="P466" s="136"/>
      <c r="Q466" s="140"/>
      <c r="R466" s="38"/>
    </row>
    <row r="467" spans="1:18" s="133" customFormat="1" x14ac:dyDescent="0.25">
      <c r="A467" s="131">
        <v>204</v>
      </c>
      <c r="B467" s="30" t="s">
        <v>636</v>
      </c>
      <c r="C467" s="55">
        <v>27463</v>
      </c>
      <c r="D467" s="80" t="s">
        <v>623</v>
      </c>
      <c r="E467" s="33">
        <v>2.37</v>
      </c>
      <c r="F467" s="33"/>
      <c r="G467" s="32"/>
      <c r="H467" s="34"/>
      <c r="I467" s="35">
        <v>0.4</v>
      </c>
      <c r="J467" s="42">
        <f t="shared" si="30"/>
        <v>0.94800000000000006</v>
      </c>
      <c r="K467" s="35">
        <v>1</v>
      </c>
      <c r="L467" s="34">
        <f t="shared" si="31"/>
        <v>2.37</v>
      </c>
      <c r="M467" s="32">
        <v>6</v>
      </c>
      <c r="N467" s="34">
        <f t="shared" si="38"/>
        <v>1.4220000000000002</v>
      </c>
      <c r="O467" s="63">
        <f>+N467*M467*1800000</f>
        <v>15357600</v>
      </c>
      <c r="P467" s="52">
        <v>2023</v>
      </c>
      <c r="Q467" s="132" t="s">
        <v>624</v>
      </c>
      <c r="R467" s="32" t="s">
        <v>27</v>
      </c>
    </row>
    <row r="468" spans="1:18" s="143" customFormat="1" ht="27" x14ac:dyDescent="0.25">
      <c r="A468" s="142"/>
      <c r="B468" s="43" t="s">
        <v>637</v>
      </c>
      <c r="C468" s="57"/>
      <c r="D468" s="81"/>
      <c r="E468" s="46"/>
      <c r="F468" s="46"/>
      <c r="G468" s="47"/>
      <c r="H468" s="45"/>
      <c r="I468" s="49"/>
      <c r="J468" s="50"/>
      <c r="K468" s="49"/>
      <c r="L468" s="45"/>
      <c r="M468" s="47">
        <f>SUM(M467:M467)</f>
        <v>6</v>
      </c>
      <c r="N468" s="45"/>
      <c r="O468" s="65">
        <f>SUM(O467:O467)</f>
        <v>15357600</v>
      </c>
      <c r="P468" s="54"/>
      <c r="Q468" s="140"/>
      <c r="R468" s="47"/>
    </row>
    <row r="469" spans="1:18" s="133" customFormat="1" x14ac:dyDescent="0.25">
      <c r="A469" s="131">
        <v>205</v>
      </c>
      <c r="B469" s="30" t="s">
        <v>638</v>
      </c>
      <c r="C469" s="55">
        <v>30244</v>
      </c>
      <c r="D469" s="80" t="s">
        <v>623</v>
      </c>
      <c r="E469" s="33">
        <v>2.73</v>
      </c>
      <c r="F469" s="33"/>
      <c r="G469" s="32"/>
      <c r="H469" s="34"/>
      <c r="I469" s="35">
        <v>0.4</v>
      </c>
      <c r="J469" s="42">
        <f t="shared" si="30"/>
        <v>1.0920000000000001</v>
      </c>
      <c r="K469" s="35">
        <v>1</v>
      </c>
      <c r="L469" s="34">
        <f t="shared" si="31"/>
        <v>2.73</v>
      </c>
      <c r="M469" s="32">
        <v>6</v>
      </c>
      <c r="N469" s="34">
        <f t="shared" si="38"/>
        <v>1.6379999999999999</v>
      </c>
      <c r="O469" s="63">
        <f>+N469*M469*1800000</f>
        <v>17690400</v>
      </c>
      <c r="P469" s="52">
        <v>2023</v>
      </c>
      <c r="Q469" s="132" t="s">
        <v>624</v>
      </c>
      <c r="R469" s="32" t="s">
        <v>27</v>
      </c>
    </row>
    <row r="470" spans="1:18" s="143" customFormat="1" ht="27" x14ac:dyDescent="0.25">
      <c r="A470" s="142"/>
      <c r="B470" s="43" t="s">
        <v>639</v>
      </c>
      <c r="C470" s="57"/>
      <c r="D470" s="81"/>
      <c r="E470" s="46"/>
      <c r="F470" s="46"/>
      <c r="G470" s="47"/>
      <c r="H470" s="45"/>
      <c r="I470" s="49"/>
      <c r="J470" s="50"/>
      <c r="K470" s="49"/>
      <c r="L470" s="45"/>
      <c r="M470" s="47">
        <f>SUM(M469:M469)</f>
        <v>6</v>
      </c>
      <c r="N470" s="45"/>
      <c r="O470" s="65">
        <f>SUM(O469:O469)</f>
        <v>17690400</v>
      </c>
      <c r="P470" s="54"/>
      <c r="Q470" s="140"/>
      <c r="R470" s="47"/>
    </row>
    <row r="471" spans="1:18" s="133" customFormat="1" x14ac:dyDescent="0.25">
      <c r="A471" s="131">
        <v>206</v>
      </c>
      <c r="B471" s="30" t="s">
        <v>640</v>
      </c>
      <c r="C471" s="55">
        <v>26060</v>
      </c>
      <c r="D471" s="80" t="s">
        <v>623</v>
      </c>
      <c r="E471" s="33">
        <v>2.91</v>
      </c>
      <c r="F471" s="33"/>
      <c r="G471" s="32"/>
      <c r="H471" s="34"/>
      <c r="I471" s="35">
        <v>0.5</v>
      </c>
      <c r="J471" s="42">
        <f t="shared" si="30"/>
        <v>1.4550000000000001</v>
      </c>
      <c r="K471" s="35">
        <v>1</v>
      </c>
      <c r="L471" s="34">
        <f t="shared" si="31"/>
        <v>2.91</v>
      </c>
      <c r="M471" s="32">
        <v>6</v>
      </c>
      <c r="N471" s="34">
        <f t="shared" si="38"/>
        <v>1.4550000000000001</v>
      </c>
      <c r="O471" s="63">
        <f>+N471*M471*1800000</f>
        <v>15714000</v>
      </c>
      <c r="P471" s="52">
        <v>2023</v>
      </c>
      <c r="Q471" s="132" t="s">
        <v>624</v>
      </c>
      <c r="R471" s="32" t="s">
        <v>27</v>
      </c>
    </row>
    <row r="472" spans="1:18" s="143" customFormat="1" ht="27" x14ac:dyDescent="0.25">
      <c r="A472" s="142"/>
      <c r="B472" s="43" t="s">
        <v>643</v>
      </c>
      <c r="C472" s="57"/>
      <c r="D472" s="81"/>
      <c r="E472" s="46"/>
      <c r="F472" s="46"/>
      <c r="G472" s="47"/>
      <c r="H472" s="45"/>
      <c r="I472" s="49"/>
      <c r="J472" s="50"/>
      <c r="K472" s="49"/>
      <c r="L472" s="45"/>
      <c r="M472" s="47">
        <f>SUM(M471:M471)</f>
        <v>6</v>
      </c>
      <c r="N472" s="45"/>
      <c r="O472" s="65">
        <f>SUM(O471:O471)</f>
        <v>15714000</v>
      </c>
      <c r="P472" s="54"/>
      <c r="Q472" s="140"/>
      <c r="R472" s="47"/>
    </row>
    <row r="473" spans="1:18" s="139" customFormat="1" ht="25.5" x14ac:dyDescent="0.25">
      <c r="A473" s="141">
        <v>207</v>
      </c>
      <c r="B473" s="17" t="s">
        <v>578</v>
      </c>
      <c r="C473" s="58">
        <v>31798</v>
      </c>
      <c r="D473" s="79" t="s">
        <v>623</v>
      </c>
      <c r="E473" s="20">
        <v>2.5499999999999998</v>
      </c>
      <c r="F473" s="20"/>
      <c r="G473" s="19"/>
      <c r="H473" s="21"/>
      <c r="I473" s="22">
        <v>0.4</v>
      </c>
      <c r="J473" s="23">
        <f t="shared" si="30"/>
        <v>1.02</v>
      </c>
      <c r="K473" s="22">
        <v>1</v>
      </c>
      <c r="L473" s="21">
        <f t="shared" si="31"/>
        <v>2.5499999999999998</v>
      </c>
      <c r="M473" s="19">
        <v>2</v>
      </c>
      <c r="N473" s="21">
        <f t="shared" si="38"/>
        <v>1.5299999999999998</v>
      </c>
      <c r="O473" s="66">
        <f>+N473*M473*1800000</f>
        <v>5507999.9999999991</v>
      </c>
      <c r="P473" s="51">
        <v>2023</v>
      </c>
      <c r="Q473" s="129" t="s">
        <v>624</v>
      </c>
      <c r="R473" s="19" t="s">
        <v>60</v>
      </c>
    </row>
    <row r="474" spans="1:18" s="139" customFormat="1" ht="25.5" x14ac:dyDescent="0.25">
      <c r="A474" s="141"/>
      <c r="B474" s="17" t="s">
        <v>578</v>
      </c>
      <c r="C474" s="58">
        <v>31798</v>
      </c>
      <c r="D474" s="79" t="s">
        <v>623</v>
      </c>
      <c r="E474" s="20">
        <v>2.73</v>
      </c>
      <c r="F474" s="20"/>
      <c r="G474" s="19"/>
      <c r="H474" s="21"/>
      <c r="I474" s="22">
        <v>0.4</v>
      </c>
      <c r="J474" s="23">
        <f t="shared" si="30"/>
        <v>1.0920000000000001</v>
      </c>
      <c r="K474" s="22">
        <v>1</v>
      </c>
      <c r="L474" s="21">
        <f t="shared" si="31"/>
        <v>2.73</v>
      </c>
      <c r="M474" s="19">
        <v>4</v>
      </c>
      <c r="N474" s="21">
        <f t="shared" si="38"/>
        <v>1.6379999999999999</v>
      </c>
      <c r="O474" s="66">
        <f>+N474*M474*1800000</f>
        <v>11793600</v>
      </c>
      <c r="P474" s="51">
        <v>2023</v>
      </c>
      <c r="Q474" s="129" t="s">
        <v>624</v>
      </c>
      <c r="R474" s="19" t="s">
        <v>61</v>
      </c>
    </row>
    <row r="475" spans="1:18" s="143" customFormat="1" ht="27" x14ac:dyDescent="0.25">
      <c r="A475" s="142"/>
      <c r="B475" s="43" t="s">
        <v>580</v>
      </c>
      <c r="C475" s="57"/>
      <c r="D475" s="81"/>
      <c r="E475" s="46"/>
      <c r="F475" s="46"/>
      <c r="G475" s="47"/>
      <c r="H475" s="45"/>
      <c r="I475" s="49"/>
      <c r="J475" s="50"/>
      <c r="K475" s="49"/>
      <c r="L475" s="45"/>
      <c r="M475" s="47">
        <f>SUM(M473:M474)</f>
        <v>6</v>
      </c>
      <c r="N475" s="45"/>
      <c r="O475" s="65">
        <f>SUM(O473:O474)</f>
        <v>17301600</v>
      </c>
      <c r="P475" s="54"/>
      <c r="Q475" s="140"/>
      <c r="R475" s="47"/>
    </row>
    <row r="476" spans="1:18" s="139" customFormat="1" ht="25.5" x14ac:dyDescent="0.25">
      <c r="A476" s="141">
        <v>208</v>
      </c>
      <c r="B476" s="17" t="s">
        <v>644</v>
      </c>
      <c r="C476" s="58">
        <v>29739</v>
      </c>
      <c r="D476" s="79" t="s">
        <v>623</v>
      </c>
      <c r="E476" s="20">
        <v>2.91</v>
      </c>
      <c r="F476" s="20"/>
      <c r="G476" s="19"/>
      <c r="H476" s="21"/>
      <c r="I476" s="22">
        <v>0.6</v>
      </c>
      <c r="J476" s="23">
        <f t="shared" si="30"/>
        <v>1.746</v>
      </c>
      <c r="K476" s="22">
        <v>1</v>
      </c>
      <c r="L476" s="21">
        <f t="shared" si="31"/>
        <v>2.91</v>
      </c>
      <c r="M476" s="19">
        <v>6</v>
      </c>
      <c r="N476" s="21">
        <f t="shared" si="38"/>
        <v>1.1640000000000001</v>
      </c>
      <c r="O476" s="66">
        <f>+N476*M476*1800000</f>
        <v>12571200.000000002</v>
      </c>
      <c r="P476" s="51">
        <v>2023</v>
      </c>
      <c r="Q476" s="129" t="s">
        <v>624</v>
      </c>
      <c r="R476" s="32" t="s">
        <v>27</v>
      </c>
    </row>
    <row r="477" spans="1:18" s="143" customFormat="1" ht="40.5" x14ac:dyDescent="0.25">
      <c r="A477" s="142"/>
      <c r="B477" s="43" t="s">
        <v>646</v>
      </c>
      <c r="C477" s="57"/>
      <c r="D477" s="81"/>
      <c r="E477" s="46"/>
      <c r="F477" s="46"/>
      <c r="G477" s="47"/>
      <c r="H477" s="45"/>
      <c r="I477" s="49"/>
      <c r="J477" s="50"/>
      <c r="K477" s="49"/>
      <c r="L477" s="45"/>
      <c r="M477" s="47">
        <f>SUM(M476:M476)</f>
        <v>6</v>
      </c>
      <c r="N477" s="45"/>
      <c r="O477" s="65">
        <f>SUM(O476:O476)</f>
        <v>12571200.000000002</v>
      </c>
      <c r="P477" s="54"/>
      <c r="Q477" s="140"/>
      <c r="R477" s="47"/>
    </row>
    <row r="478" spans="1:18" s="10" customFormat="1" ht="24.75" customHeight="1" x14ac:dyDescent="0.25">
      <c r="A478" s="188" t="s">
        <v>663</v>
      </c>
      <c r="B478" s="189"/>
      <c r="C478" s="82"/>
      <c r="D478" s="82"/>
      <c r="E478" s="82"/>
      <c r="F478" s="82"/>
      <c r="G478" s="82"/>
      <c r="H478" s="82"/>
      <c r="I478" s="82"/>
      <c r="J478" s="150"/>
      <c r="K478" s="82"/>
      <c r="L478" s="151"/>
      <c r="M478" s="82"/>
      <c r="N478" s="82"/>
      <c r="O478" s="152">
        <f>SUM(O477,O475,O472,O470,O468,O466,O464,O462,O460,O457,O455,O453,O451,O449,O447,O444,O442,O440,O438,O436,O434,O432,O430,O428,O426,O423,O421,O419,O417,O415,O413,O411,O409,O407,O405,O403,O401,O399,O396,O394,O392,O390,O387,O385,O383,O381,O379,O376,O374,O371,O369,O366,O363,O361,O358,O356,O354,O352,O349,O346,O344,O342,O339,O337,O335,O333,O331,O329,O327,O324,O322,O320,O318,O316,O314,O312,O310,O307,O304,O302,O300,O298,O296,O294,O290,O288,O286,O283,O280,O277,O275,O273,O270,O267,O265,O263,O261,O259,O257,O255,O253,O250,O248,O246,O243,O241,O239,O237,O235,O233,O231,O229,O227,O225,O223,O221,O219,O217,O214,O211,O209,O207,O205,O203,O201,O199,O196,O194,O192,O190,O188,O186,O184,O182,O180,O178,O176,O173,O171,O168,O166,O164,O162,O159,O156,O153,O151,O149,O147,O144,O141,O139,O137,O135,O133,O131,O129,O127,O125,O123,O121,O119,O117,O115,O113,O111,O109,O106,O103,O100,O97,O95,O92,O90,O87,O84,O81,O79,O77,O75,O72,O70,O68,O66,O64,O62,O60,O58,O55,O53,O51,O49,O47,O45,O43,O40,O38,O36,O34,O32,O30,O27,O25,O22,O19,O17,O15,O12)</f>
        <v>3960386786</v>
      </c>
      <c r="P478" s="153"/>
      <c r="Q478" s="154"/>
      <c r="R478" s="82"/>
    </row>
    <row r="479" spans="1:18" s="83" customFormat="1" x14ac:dyDescent="0.25">
      <c r="J479" s="155"/>
      <c r="L479" s="156"/>
      <c r="O479" s="121"/>
      <c r="P479" s="157"/>
    </row>
    <row r="480" spans="1:18" s="83" customFormat="1" ht="25.5" customHeight="1" x14ac:dyDescent="0.25">
      <c r="B480" s="174" t="s">
        <v>778</v>
      </c>
      <c r="C480" s="170"/>
      <c r="D480" s="170"/>
      <c r="E480" s="172"/>
      <c r="G480" s="176" t="s">
        <v>779</v>
      </c>
      <c r="H480" s="172"/>
      <c r="I480" s="172"/>
      <c r="J480" s="175"/>
      <c r="K480" s="172"/>
      <c r="L480" s="172"/>
      <c r="M480" s="173"/>
      <c r="N480" s="173"/>
      <c r="O480" s="170" t="s">
        <v>664</v>
      </c>
      <c r="P480" s="171"/>
      <c r="Q480" s="172"/>
      <c r="R480" s="172"/>
    </row>
    <row r="481" spans="1:18" s="83" customFormat="1" x14ac:dyDescent="0.25">
      <c r="J481" s="155"/>
      <c r="L481" s="156"/>
      <c r="O481" s="121"/>
      <c r="P481" s="157"/>
    </row>
    <row r="482" spans="1:18" s="83" customFormat="1" x14ac:dyDescent="0.25">
      <c r="J482" s="155"/>
      <c r="L482" s="156"/>
      <c r="O482" s="121"/>
      <c r="P482" s="157"/>
    </row>
    <row r="483" spans="1:18" s="83" customFormat="1" x14ac:dyDescent="0.25">
      <c r="J483" s="155"/>
      <c r="L483" s="156"/>
      <c r="O483" s="121"/>
      <c r="P483" s="157"/>
    </row>
    <row r="484" spans="1:18" s="83" customFormat="1" x14ac:dyDescent="0.25">
      <c r="A484" s="116"/>
      <c r="B484" s="116"/>
      <c r="C484" s="116"/>
      <c r="D484" s="116"/>
      <c r="E484" s="116"/>
      <c r="F484" s="116"/>
      <c r="G484" s="116"/>
      <c r="H484" s="116"/>
      <c r="I484" s="116"/>
      <c r="J484" s="117"/>
      <c r="K484" s="1"/>
      <c r="L484" s="118"/>
      <c r="M484" s="1"/>
      <c r="N484" s="1"/>
      <c r="O484" s="119"/>
      <c r="P484" s="120"/>
      <c r="Q484" s="116"/>
      <c r="R484" s="1"/>
    </row>
    <row r="486" spans="1:18" s="83" customFormat="1" x14ac:dyDescent="0.25">
      <c r="A486" s="116"/>
      <c r="B486" s="116"/>
      <c r="C486" s="116"/>
      <c r="D486" s="116"/>
      <c r="E486" s="116"/>
      <c r="F486" s="116"/>
      <c r="G486" s="116"/>
      <c r="H486" s="116"/>
      <c r="I486" s="116"/>
      <c r="J486" s="117"/>
      <c r="K486" s="1"/>
      <c r="L486" s="118"/>
      <c r="M486" s="1"/>
      <c r="N486" s="1"/>
      <c r="O486" s="119"/>
      <c r="P486" s="120"/>
      <c r="Q486" s="116"/>
      <c r="R486" s="1"/>
    </row>
    <row r="487" spans="1:18" s="83" customFormat="1" x14ac:dyDescent="0.25">
      <c r="A487" s="116"/>
      <c r="B487" s="116"/>
      <c r="C487" s="116"/>
      <c r="D487" s="116"/>
      <c r="E487" s="116"/>
      <c r="F487" s="116"/>
      <c r="G487" s="116"/>
      <c r="H487" s="116"/>
      <c r="I487" s="116"/>
      <c r="J487" s="117"/>
      <c r="K487" s="1"/>
      <c r="L487" s="118"/>
      <c r="M487" s="1"/>
      <c r="N487" s="1"/>
      <c r="O487" s="119"/>
      <c r="P487" s="120"/>
      <c r="Q487" s="116"/>
      <c r="R487" s="1"/>
    </row>
  </sheetData>
  <autoFilter ref="A9:R478"/>
  <mergeCells count="14">
    <mergeCell ref="Q7:Q8"/>
    <mergeCell ref="R7:R8"/>
    <mergeCell ref="O7:O8"/>
    <mergeCell ref="P7:P8"/>
    <mergeCell ref="A478:B478"/>
    <mergeCell ref="I7:J7"/>
    <mergeCell ref="K7:L7"/>
    <mergeCell ref="M7:M8"/>
    <mergeCell ref="N7:N8"/>
    <mergeCell ref="C7:C8"/>
    <mergeCell ref="D7:D8"/>
    <mergeCell ref="E7:E8"/>
    <mergeCell ref="F7:F8"/>
    <mergeCell ref="G7:H7"/>
  </mergeCells>
  <pageMargins left="0.43307086614173229" right="0" top="0.59055118110236227" bottom="0.55118110236220474" header="0.11811023622047245" footer="0.11811023622047245"/>
  <pageSetup paperSize="9"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opLeftCell="A4" workbookViewId="0">
      <selection activeCell="L8" sqref="L8"/>
    </sheetView>
  </sheetViews>
  <sheetFormatPr defaultRowHeight="16.5" x14ac:dyDescent="0.25"/>
  <cols>
    <col min="1" max="1" width="4.5703125" style="100" customWidth="1"/>
    <col min="2" max="2" width="21.7109375" style="100" customWidth="1"/>
    <col min="3" max="3" width="14.5703125" style="100" customWidth="1"/>
    <col min="4" max="4" width="16.5703125" style="100" customWidth="1"/>
    <col min="5" max="5" width="18.42578125" style="100" customWidth="1"/>
    <col min="6" max="6" width="13.42578125" style="102" customWidth="1"/>
    <col min="7" max="7" width="14.140625" style="102" customWidth="1"/>
    <col min="8" max="8" width="38.42578125" style="100" customWidth="1"/>
    <col min="9" max="16384" width="9.140625" style="100"/>
  </cols>
  <sheetData>
    <row r="1" spans="1:8" x14ac:dyDescent="0.25">
      <c r="B1" s="105" t="s">
        <v>0</v>
      </c>
    </row>
    <row r="2" spans="1:8" x14ac:dyDescent="0.25">
      <c r="A2" s="106" t="s">
        <v>665</v>
      </c>
    </row>
    <row r="4" spans="1:8" x14ac:dyDescent="0.25">
      <c r="A4" s="210" t="s">
        <v>750</v>
      </c>
      <c r="B4" s="210"/>
      <c r="C4" s="210"/>
      <c r="D4" s="210"/>
      <c r="E4" s="210"/>
      <c r="F4" s="210"/>
      <c r="G4" s="210"/>
      <c r="H4" s="210"/>
    </row>
    <row r="6" spans="1:8" s="87" customFormat="1" ht="21" customHeight="1" x14ac:dyDescent="0.25">
      <c r="A6" s="211" t="s">
        <v>3</v>
      </c>
      <c r="B6" s="211" t="s">
        <v>4</v>
      </c>
      <c r="C6" s="211" t="s">
        <v>5</v>
      </c>
      <c r="D6" s="211" t="s">
        <v>666</v>
      </c>
      <c r="E6" s="211" t="s">
        <v>16</v>
      </c>
      <c r="F6" s="94" t="s">
        <v>751</v>
      </c>
      <c r="G6" s="94"/>
      <c r="H6" s="211" t="s">
        <v>17</v>
      </c>
    </row>
    <row r="7" spans="1:8" s="87" customFormat="1" ht="37.5" customHeight="1" x14ac:dyDescent="0.25">
      <c r="A7" s="211"/>
      <c r="B7" s="211"/>
      <c r="C7" s="211"/>
      <c r="D7" s="211"/>
      <c r="E7" s="211"/>
      <c r="F7" s="95" t="s">
        <v>687</v>
      </c>
      <c r="G7" s="95" t="s">
        <v>688</v>
      </c>
      <c r="H7" s="211"/>
    </row>
    <row r="8" spans="1:8" ht="66" customHeight="1" x14ac:dyDescent="0.25">
      <c r="A8" s="96">
        <v>1</v>
      </c>
      <c r="B8" s="96" t="s">
        <v>178</v>
      </c>
      <c r="C8" s="97">
        <v>32193</v>
      </c>
      <c r="D8" s="99" t="s">
        <v>179</v>
      </c>
      <c r="E8" s="96" t="s">
        <v>792</v>
      </c>
      <c r="F8" s="98">
        <v>44593</v>
      </c>
      <c r="G8" s="98">
        <v>44652</v>
      </c>
      <c r="H8" s="96" t="s">
        <v>752</v>
      </c>
    </row>
    <row r="9" spans="1:8" ht="50.25" customHeight="1" x14ac:dyDescent="0.25">
      <c r="A9" s="96">
        <v>2</v>
      </c>
      <c r="B9" s="96" t="s">
        <v>197</v>
      </c>
      <c r="C9" s="97">
        <v>33214</v>
      </c>
      <c r="D9" s="99" t="s">
        <v>102</v>
      </c>
      <c r="E9" s="96" t="s">
        <v>671</v>
      </c>
      <c r="F9" s="98">
        <v>44562</v>
      </c>
      <c r="G9" s="98">
        <v>45139</v>
      </c>
      <c r="H9" s="96" t="s">
        <v>753</v>
      </c>
    </row>
    <row r="10" spans="1:8" ht="44.25" customHeight="1" x14ac:dyDescent="0.25">
      <c r="A10" s="96">
        <v>3</v>
      </c>
      <c r="B10" s="96" t="s">
        <v>251</v>
      </c>
      <c r="C10" s="107">
        <v>33947</v>
      </c>
      <c r="D10" s="112" t="s">
        <v>102</v>
      </c>
      <c r="E10" s="96" t="s">
        <v>696</v>
      </c>
      <c r="F10" s="98">
        <v>44562</v>
      </c>
      <c r="G10" s="98">
        <v>44805</v>
      </c>
      <c r="H10" s="96" t="s">
        <v>754</v>
      </c>
    </row>
    <row r="11" spans="1:8" ht="44.25" customHeight="1" x14ac:dyDescent="0.25">
      <c r="A11" s="96">
        <v>4</v>
      </c>
      <c r="B11" s="96" t="s">
        <v>426</v>
      </c>
      <c r="C11" s="97">
        <v>28097</v>
      </c>
      <c r="D11" s="99" t="s">
        <v>102</v>
      </c>
      <c r="E11" s="96" t="s">
        <v>730</v>
      </c>
      <c r="F11" s="98">
        <v>44835</v>
      </c>
      <c r="G11" s="98">
        <v>45261</v>
      </c>
      <c r="H11" s="96" t="s">
        <v>755</v>
      </c>
    </row>
    <row r="12" spans="1:8" ht="50.25" customHeight="1" x14ac:dyDescent="0.25">
      <c r="A12" s="96">
        <v>5</v>
      </c>
      <c r="B12" s="96" t="s">
        <v>462</v>
      </c>
      <c r="C12" s="97">
        <v>33271</v>
      </c>
      <c r="D12" s="99" t="s">
        <v>102</v>
      </c>
      <c r="E12" s="96" t="s">
        <v>675</v>
      </c>
      <c r="F12" s="98">
        <v>44562</v>
      </c>
      <c r="G12" s="98">
        <v>45139</v>
      </c>
      <c r="H12" s="96" t="s">
        <v>753</v>
      </c>
    </row>
    <row r="13" spans="1:8" ht="42.75" customHeight="1" x14ac:dyDescent="0.25">
      <c r="A13" s="96">
        <v>6</v>
      </c>
      <c r="B13" s="96" t="s">
        <v>489</v>
      </c>
      <c r="C13" s="107">
        <v>34574</v>
      </c>
      <c r="D13" s="96" t="s">
        <v>102</v>
      </c>
      <c r="E13" s="96" t="s">
        <v>735</v>
      </c>
      <c r="F13" s="98">
        <v>44562</v>
      </c>
      <c r="G13" s="98">
        <v>45139</v>
      </c>
      <c r="H13" s="96" t="s">
        <v>753</v>
      </c>
    </row>
    <row r="14" spans="1:8" ht="42.75" customHeight="1" x14ac:dyDescent="0.25">
      <c r="A14" s="96">
        <v>7</v>
      </c>
      <c r="B14" s="96" t="s">
        <v>516</v>
      </c>
      <c r="C14" s="97">
        <v>34724</v>
      </c>
      <c r="D14" s="99" t="s">
        <v>102</v>
      </c>
      <c r="E14" s="96" t="s">
        <v>737</v>
      </c>
      <c r="F14" s="98">
        <v>44835</v>
      </c>
      <c r="G14" s="98">
        <v>45261</v>
      </c>
      <c r="H14" s="96" t="s">
        <v>756</v>
      </c>
    </row>
    <row r="15" spans="1:8" ht="79.5" customHeight="1" x14ac:dyDescent="0.25">
      <c r="A15" s="96">
        <v>8</v>
      </c>
      <c r="B15" s="96" t="s">
        <v>190</v>
      </c>
      <c r="C15" s="97">
        <v>29594</v>
      </c>
      <c r="D15" s="99" t="s">
        <v>179</v>
      </c>
      <c r="E15" s="96" t="s">
        <v>792</v>
      </c>
      <c r="F15" s="98">
        <v>45017</v>
      </c>
      <c r="G15" s="98">
        <v>45170</v>
      </c>
      <c r="H15" s="96" t="s">
        <v>794</v>
      </c>
    </row>
    <row r="16" spans="1:8" ht="78" customHeight="1" x14ac:dyDescent="0.25">
      <c r="A16" s="96">
        <v>9</v>
      </c>
      <c r="B16" s="96" t="s">
        <v>153</v>
      </c>
      <c r="C16" s="97">
        <v>35634</v>
      </c>
      <c r="D16" s="99" t="s">
        <v>102</v>
      </c>
      <c r="E16" s="96" t="s">
        <v>792</v>
      </c>
      <c r="F16" s="98">
        <v>45078</v>
      </c>
      <c r="G16" s="98">
        <v>45231</v>
      </c>
      <c r="H16" s="96" t="s">
        <v>793</v>
      </c>
    </row>
    <row r="18" spans="1:8" x14ac:dyDescent="0.25">
      <c r="G18" s="213" t="s">
        <v>749</v>
      </c>
      <c r="H18" s="213"/>
    </row>
    <row r="19" spans="1:8" s="187" customFormat="1" x14ac:dyDescent="0.25">
      <c r="A19" s="210" t="s">
        <v>684</v>
      </c>
      <c r="B19" s="210"/>
      <c r="C19" s="210"/>
      <c r="D19" s="210" t="s">
        <v>784</v>
      </c>
      <c r="E19" s="210"/>
      <c r="F19" s="210"/>
      <c r="G19" s="212" t="s">
        <v>692</v>
      </c>
      <c r="H19" s="212"/>
    </row>
    <row r="24" spans="1:8" x14ac:dyDescent="0.25">
      <c r="A24" s="210" t="s">
        <v>711</v>
      </c>
      <c r="B24" s="210"/>
      <c r="C24" s="210"/>
      <c r="D24" s="210" t="s">
        <v>712</v>
      </c>
      <c r="E24" s="210"/>
      <c r="F24" s="210"/>
      <c r="G24" s="212" t="s">
        <v>713</v>
      </c>
      <c r="H24" s="212"/>
    </row>
  </sheetData>
  <mergeCells count="14">
    <mergeCell ref="A24:C24"/>
    <mergeCell ref="D24:F24"/>
    <mergeCell ref="G24:H24"/>
    <mergeCell ref="G18:H18"/>
    <mergeCell ref="G19:H19"/>
    <mergeCell ref="A19:C19"/>
    <mergeCell ref="D19:F19"/>
    <mergeCell ref="A4:H4"/>
    <mergeCell ref="A6:A7"/>
    <mergeCell ref="B6:B7"/>
    <mergeCell ref="C6:C7"/>
    <mergeCell ref="D6:D7"/>
    <mergeCell ref="E6:E7"/>
    <mergeCell ref="H6:H7"/>
  </mergeCells>
  <pageMargins left="0.70866141732283472" right="0.51181102362204722" top="0.39370078740157483" bottom="0.19685039370078741" header="0.11811023622047245" footer="0.11811023622047245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C8" sqref="C8"/>
    </sheetView>
  </sheetViews>
  <sheetFormatPr defaultRowHeight="16.5" x14ac:dyDescent="0.25"/>
  <cols>
    <col min="1" max="1" width="4.5703125" style="84" customWidth="1"/>
    <col min="2" max="2" width="27.28515625" style="84" customWidth="1"/>
    <col min="3" max="3" width="19" style="84" customWidth="1"/>
    <col min="4" max="4" width="16.28515625" style="84" customWidth="1"/>
    <col min="5" max="5" width="20.140625" style="84" customWidth="1"/>
    <col min="6" max="6" width="59" style="84" customWidth="1"/>
    <col min="7" max="7" width="23.85546875" style="84" customWidth="1"/>
    <col min="8" max="16384" width="9.140625" style="84"/>
  </cols>
  <sheetData>
    <row r="1" spans="1:7" x14ac:dyDescent="0.25">
      <c r="B1" s="84" t="s">
        <v>0</v>
      </c>
    </row>
    <row r="2" spans="1:7" x14ac:dyDescent="0.25">
      <c r="A2" s="85" t="s">
        <v>665</v>
      </c>
    </row>
    <row r="4" spans="1:7" x14ac:dyDescent="0.25">
      <c r="A4" s="214" t="s">
        <v>786</v>
      </c>
      <c r="B4" s="214"/>
      <c r="C4" s="214"/>
      <c r="D4" s="214"/>
      <c r="E4" s="214"/>
      <c r="F4" s="214"/>
      <c r="G4" s="214"/>
    </row>
    <row r="6" spans="1:7" s="87" customFormat="1" ht="33" x14ac:dyDescent="0.25">
      <c r="A6" s="86" t="s">
        <v>3</v>
      </c>
      <c r="B6" s="86" t="s">
        <v>4</v>
      </c>
      <c r="C6" s="86" t="s">
        <v>5</v>
      </c>
      <c r="D6" s="86" t="s">
        <v>666</v>
      </c>
      <c r="E6" s="86" t="s">
        <v>16</v>
      </c>
      <c r="F6" s="86" t="s">
        <v>667</v>
      </c>
      <c r="G6" s="86" t="s">
        <v>17</v>
      </c>
    </row>
    <row r="7" spans="1:7" x14ac:dyDescent="0.25">
      <c r="A7" s="88">
        <v>1</v>
      </c>
      <c r="B7" s="88" t="s">
        <v>121</v>
      </c>
      <c r="C7" s="89">
        <v>31538</v>
      </c>
      <c r="D7" s="90" t="s">
        <v>24</v>
      </c>
      <c r="E7" s="88" t="s">
        <v>668</v>
      </c>
      <c r="F7" s="88" t="s">
        <v>669</v>
      </c>
      <c r="G7" s="88"/>
    </row>
    <row r="8" spans="1:7" x14ac:dyDescent="0.25">
      <c r="A8" s="88">
        <v>2</v>
      </c>
      <c r="B8" s="88" t="s">
        <v>670</v>
      </c>
      <c r="C8" s="89">
        <v>29747</v>
      </c>
      <c r="D8" s="88" t="s">
        <v>64</v>
      </c>
      <c r="E8" s="88" t="s">
        <v>671</v>
      </c>
      <c r="F8" s="88" t="s">
        <v>672</v>
      </c>
      <c r="G8" s="88"/>
    </row>
    <row r="9" spans="1:7" x14ac:dyDescent="0.25">
      <c r="A9" s="88">
        <v>3</v>
      </c>
      <c r="B9" s="88" t="s">
        <v>276</v>
      </c>
      <c r="C9" s="91">
        <v>31909</v>
      </c>
      <c r="D9" s="88" t="s">
        <v>24</v>
      </c>
      <c r="E9" s="88" t="s">
        <v>673</v>
      </c>
      <c r="F9" s="88" t="s">
        <v>674</v>
      </c>
      <c r="G9" s="88"/>
    </row>
    <row r="10" spans="1:7" x14ac:dyDescent="0.25">
      <c r="A10" s="88">
        <v>4</v>
      </c>
      <c r="B10" s="88" t="s">
        <v>479</v>
      </c>
      <c r="C10" s="89">
        <v>30125</v>
      </c>
      <c r="D10" s="90" t="s">
        <v>24</v>
      </c>
      <c r="E10" s="88" t="s">
        <v>675</v>
      </c>
      <c r="F10" s="88" t="s">
        <v>676</v>
      </c>
      <c r="G10" s="88"/>
    </row>
    <row r="11" spans="1:7" x14ac:dyDescent="0.25">
      <c r="A11" s="88">
        <v>5</v>
      </c>
      <c r="B11" s="88" t="s">
        <v>615</v>
      </c>
      <c r="C11" s="89">
        <v>30671</v>
      </c>
      <c r="D11" s="90" t="s">
        <v>55</v>
      </c>
      <c r="E11" s="88" t="s">
        <v>677</v>
      </c>
      <c r="F11" s="88" t="s">
        <v>678</v>
      </c>
      <c r="G11" s="88"/>
    </row>
    <row r="12" spans="1:7" x14ac:dyDescent="0.25">
      <c r="A12" s="88">
        <v>6</v>
      </c>
      <c r="B12" s="88" t="s">
        <v>633</v>
      </c>
      <c r="C12" s="89">
        <v>27355</v>
      </c>
      <c r="D12" s="88" t="s">
        <v>623</v>
      </c>
      <c r="E12" s="88" t="s">
        <v>679</v>
      </c>
      <c r="F12" s="88" t="s">
        <v>680</v>
      </c>
      <c r="G12" s="88"/>
    </row>
    <row r="13" spans="1:7" ht="49.5" x14ac:dyDescent="0.25">
      <c r="A13" s="88">
        <v>7</v>
      </c>
      <c r="B13" s="88" t="s">
        <v>681</v>
      </c>
      <c r="C13" s="89">
        <v>32397</v>
      </c>
      <c r="D13" s="88" t="s">
        <v>24</v>
      </c>
      <c r="E13" s="88" t="s">
        <v>682</v>
      </c>
      <c r="F13" s="92" t="s">
        <v>683</v>
      </c>
      <c r="G13" s="88"/>
    </row>
    <row r="15" spans="1:7" x14ac:dyDescent="0.25">
      <c r="F15" s="215" t="s">
        <v>785</v>
      </c>
      <c r="G15" s="215"/>
    </row>
    <row r="16" spans="1:7" x14ac:dyDescent="0.25">
      <c r="A16" s="214" t="s">
        <v>684</v>
      </c>
      <c r="B16" s="214"/>
      <c r="C16" s="214"/>
      <c r="D16" s="214" t="s">
        <v>784</v>
      </c>
      <c r="E16" s="214"/>
      <c r="F16" s="214" t="s">
        <v>692</v>
      </c>
      <c r="G16" s="214"/>
    </row>
  </sheetData>
  <mergeCells count="5">
    <mergeCell ref="A16:C16"/>
    <mergeCell ref="D16:E16"/>
    <mergeCell ref="F16:G16"/>
    <mergeCell ref="F15:G15"/>
    <mergeCell ref="A4:G4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7"/>
  <sheetViews>
    <sheetView workbookViewId="0">
      <selection activeCell="D17" sqref="D17:F17"/>
    </sheetView>
  </sheetViews>
  <sheetFormatPr defaultRowHeight="16.5" x14ac:dyDescent="0.25"/>
  <cols>
    <col min="1" max="1" width="4.5703125" style="84" customWidth="1"/>
    <col min="2" max="2" width="27.28515625" style="84" customWidth="1"/>
    <col min="3" max="3" width="18" style="84" customWidth="1"/>
    <col min="4" max="4" width="19.28515625" style="84" customWidth="1"/>
    <col min="5" max="5" width="23.5703125" style="84" customWidth="1"/>
    <col min="6" max="6" width="13.28515625" style="93" customWidth="1"/>
    <col min="7" max="7" width="14.140625" style="93" customWidth="1"/>
    <col min="8" max="8" width="33.7109375" style="84" customWidth="1"/>
    <col min="9" max="16384" width="9.140625" style="84"/>
  </cols>
  <sheetData>
    <row r="1" spans="1:8" x14ac:dyDescent="0.25">
      <c r="B1" s="84" t="s">
        <v>0</v>
      </c>
    </row>
    <row r="2" spans="1:8" x14ac:dyDescent="0.25">
      <c r="A2" s="85" t="s">
        <v>665</v>
      </c>
    </row>
    <row r="4" spans="1:8" x14ac:dyDescent="0.25">
      <c r="A4" s="214" t="s">
        <v>685</v>
      </c>
      <c r="B4" s="215"/>
      <c r="C4" s="215"/>
      <c r="D4" s="215"/>
      <c r="E4" s="215"/>
      <c r="F4" s="215"/>
      <c r="G4" s="215"/>
      <c r="H4" s="215"/>
    </row>
    <row r="6" spans="1:8" s="87" customFormat="1" x14ac:dyDescent="0.25">
      <c r="A6" s="211" t="s">
        <v>3</v>
      </c>
      <c r="B6" s="211" t="s">
        <v>4</v>
      </c>
      <c r="C6" s="211" t="s">
        <v>5</v>
      </c>
      <c r="D6" s="211" t="s">
        <v>666</v>
      </c>
      <c r="E6" s="211" t="s">
        <v>16</v>
      </c>
      <c r="F6" s="94" t="s">
        <v>686</v>
      </c>
      <c r="G6" s="94"/>
      <c r="H6" s="211" t="s">
        <v>17</v>
      </c>
    </row>
    <row r="7" spans="1:8" s="87" customFormat="1" ht="42.75" customHeight="1" x14ac:dyDescent="0.25">
      <c r="A7" s="211"/>
      <c r="B7" s="211"/>
      <c r="C7" s="211"/>
      <c r="D7" s="211"/>
      <c r="E7" s="211"/>
      <c r="F7" s="95" t="s">
        <v>687</v>
      </c>
      <c r="G7" s="95" t="s">
        <v>688</v>
      </c>
      <c r="H7" s="211"/>
    </row>
    <row r="8" spans="1:8" ht="33" x14ac:dyDescent="0.25">
      <c r="A8" s="96">
        <v>1</v>
      </c>
      <c r="B8" s="96" t="s">
        <v>160</v>
      </c>
      <c r="C8" s="97">
        <v>33572</v>
      </c>
      <c r="D8" s="96" t="s">
        <v>64</v>
      </c>
      <c r="E8" s="96" t="s">
        <v>689</v>
      </c>
      <c r="F8" s="98">
        <v>44896</v>
      </c>
      <c r="G8" s="98">
        <v>44958</v>
      </c>
      <c r="H8" s="96"/>
    </row>
    <row r="9" spans="1:8" ht="21.75" customHeight="1" x14ac:dyDescent="0.25">
      <c r="A9" s="96">
        <v>2</v>
      </c>
      <c r="B9" s="96" t="s">
        <v>355</v>
      </c>
      <c r="C9" s="97">
        <v>34252</v>
      </c>
      <c r="D9" s="99" t="s">
        <v>102</v>
      </c>
      <c r="E9" s="96" t="s">
        <v>690</v>
      </c>
      <c r="F9" s="98">
        <v>44713</v>
      </c>
      <c r="G9" s="98">
        <v>44743</v>
      </c>
      <c r="H9" s="96"/>
    </row>
    <row r="10" spans="1:8" x14ac:dyDescent="0.25">
      <c r="A10" s="100"/>
      <c r="B10" s="100"/>
      <c r="C10" s="101"/>
      <c r="D10" s="100"/>
      <c r="E10" s="100"/>
      <c r="F10" s="102"/>
      <c r="G10" s="102"/>
      <c r="H10" s="100"/>
    </row>
    <row r="11" spans="1:8" x14ac:dyDescent="0.25">
      <c r="A11" s="100"/>
      <c r="B11" s="100"/>
      <c r="C11" s="100"/>
      <c r="D11" s="100"/>
      <c r="E11" s="100"/>
      <c r="F11" s="102"/>
      <c r="G11" s="216" t="s">
        <v>691</v>
      </c>
      <c r="H11" s="216"/>
    </row>
    <row r="12" spans="1:8" s="187" customFormat="1" x14ac:dyDescent="0.25">
      <c r="A12" s="210" t="s">
        <v>684</v>
      </c>
      <c r="B12" s="210"/>
      <c r="C12" s="210"/>
      <c r="D12" s="210" t="s">
        <v>784</v>
      </c>
      <c r="E12" s="210"/>
      <c r="F12" s="210"/>
      <c r="G12" s="212" t="s">
        <v>692</v>
      </c>
      <c r="H12" s="212"/>
    </row>
    <row r="13" spans="1:8" s="100" customFormat="1" x14ac:dyDescent="0.25">
      <c r="F13" s="102"/>
      <c r="G13" s="102"/>
    </row>
    <row r="14" spans="1:8" s="100" customFormat="1" x14ac:dyDescent="0.25">
      <c r="F14" s="102"/>
      <c r="G14" s="102"/>
    </row>
    <row r="15" spans="1:8" s="100" customFormat="1" x14ac:dyDescent="0.25">
      <c r="F15" s="102"/>
      <c r="G15" s="102"/>
    </row>
    <row r="16" spans="1:8" s="100" customFormat="1" x14ac:dyDescent="0.25">
      <c r="F16" s="102"/>
      <c r="G16" s="102"/>
    </row>
    <row r="17" spans="1:8" s="100" customFormat="1" x14ac:dyDescent="0.25">
      <c r="A17" s="210" t="s">
        <v>711</v>
      </c>
      <c r="B17" s="210"/>
      <c r="C17" s="210"/>
      <c r="D17" s="210" t="s">
        <v>712</v>
      </c>
      <c r="E17" s="210"/>
      <c r="F17" s="210"/>
      <c r="G17" s="212" t="s">
        <v>713</v>
      </c>
      <c r="H17" s="212"/>
    </row>
    <row r="18" spans="1:8" x14ac:dyDescent="0.25">
      <c r="A18" s="100"/>
      <c r="B18" s="100"/>
      <c r="C18" s="100"/>
      <c r="D18" s="100"/>
      <c r="E18" s="100"/>
      <c r="F18" s="102"/>
      <c r="G18" s="102"/>
      <c r="H18" s="100"/>
    </row>
    <row r="19" spans="1:8" x14ac:dyDescent="0.25">
      <c r="A19" s="100"/>
      <c r="B19" s="100"/>
      <c r="C19" s="100"/>
      <c r="D19" s="100"/>
      <c r="E19" s="100"/>
      <c r="F19" s="102"/>
      <c r="G19" s="102"/>
      <c r="H19" s="100"/>
    </row>
    <row r="20" spans="1:8" x14ac:dyDescent="0.25">
      <c r="A20" s="100"/>
      <c r="B20" s="100"/>
      <c r="C20" s="100"/>
      <c r="D20" s="100"/>
      <c r="E20" s="100"/>
      <c r="F20" s="102"/>
      <c r="G20" s="102"/>
      <c r="H20" s="100"/>
    </row>
    <row r="21" spans="1:8" x14ac:dyDescent="0.25">
      <c r="A21" s="100"/>
      <c r="B21" s="100"/>
      <c r="C21" s="100"/>
      <c r="D21" s="100"/>
      <c r="E21" s="100"/>
      <c r="F21" s="102"/>
      <c r="G21" s="102"/>
      <c r="H21" s="100"/>
    </row>
    <row r="22" spans="1:8" x14ac:dyDescent="0.25">
      <c r="A22" s="100"/>
      <c r="B22" s="100"/>
      <c r="C22" s="100"/>
      <c r="D22" s="100"/>
      <c r="E22" s="100"/>
      <c r="F22" s="102"/>
      <c r="G22" s="102"/>
      <c r="H22" s="100"/>
    </row>
    <row r="23" spans="1:8" x14ac:dyDescent="0.25">
      <c r="A23" s="100"/>
      <c r="B23" s="100"/>
      <c r="C23" s="100"/>
      <c r="D23" s="100"/>
      <c r="E23" s="100"/>
      <c r="F23" s="102"/>
      <c r="G23" s="102"/>
      <c r="H23" s="100"/>
    </row>
    <row r="24" spans="1:8" x14ac:dyDescent="0.25">
      <c r="A24" s="100"/>
      <c r="B24" s="100"/>
      <c r="C24" s="100"/>
      <c r="D24" s="100"/>
      <c r="E24" s="100"/>
      <c r="F24" s="102"/>
      <c r="G24" s="102"/>
      <c r="H24" s="100"/>
    </row>
    <row r="25" spans="1:8" x14ac:dyDescent="0.25">
      <c r="A25" s="100"/>
      <c r="B25" s="100"/>
      <c r="C25" s="100"/>
      <c r="D25" s="100"/>
      <c r="E25" s="100"/>
      <c r="F25" s="102"/>
      <c r="G25" s="102"/>
      <c r="H25" s="100"/>
    </row>
    <row r="26" spans="1:8" x14ac:dyDescent="0.25">
      <c r="A26" s="100"/>
      <c r="B26" s="100"/>
      <c r="C26" s="100"/>
      <c r="D26" s="100"/>
      <c r="E26" s="100"/>
      <c r="F26" s="102"/>
      <c r="G26" s="102"/>
      <c r="H26" s="100"/>
    </row>
    <row r="27" spans="1:8" x14ac:dyDescent="0.25">
      <c r="A27" s="100"/>
      <c r="B27" s="100"/>
      <c r="C27" s="100"/>
      <c r="D27" s="100"/>
      <c r="E27" s="100"/>
      <c r="F27" s="102"/>
      <c r="G27" s="102"/>
      <c r="H27" s="100"/>
    </row>
    <row r="28" spans="1:8" x14ac:dyDescent="0.25">
      <c r="A28" s="100"/>
      <c r="B28" s="100"/>
      <c r="C28" s="100"/>
      <c r="D28" s="100"/>
      <c r="E28" s="100"/>
      <c r="F28" s="102"/>
      <c r="G28" s="102"/>
      <c r="H28" s="100"/>
    </row>
    <row r="29" spans="1:8" x14ac:dyDescent="0.25">
      <c r="A29" s="100"/>
      <c r="B29" s="100"/>
      <c r="C29" s="100"/>
      <c r="D29" s="100"/>
      <c r="E29" s="100"/>
      <c r="F29" s="102"/>
      <c r="G29" s="102"/>
      <c r="H29" s="100"/>
    </row>
    <row r="30" spans="1:8" x14ac:dyDescent="0.25">
      <c r="A30" s="100"/>
      <c r="B30" s="100"/>
      <c r="C30" s="100"/>
      <c r="D30" s="100"/>
      <c r="E30" s="100"/>
      <c r="F30" s="102"/>
      <c r="G30" s="102"/>
      <c r="H30" s="100"/>
    </row>
    <row r="31" spans="1:8" x14ac:dyDescent="0.25">
      <c r="A31" s="100"/>
      <c r="B31" s="100"/>
      <c r="C31" s="100"/>
      <c r="D31" s="100"/>
      <c r="E31" s="100"/>
      <c r="F31" s="102"/>
      <c r="G31" s="102"/>
      <c r="H31" s="100"/>
    </row>
    <row r="32" spans="1:8" x14ac:dyDescent="0.25">
      <c r="A32" s="100"/>
      <c r="B32" s="100"/>
      <c r="C32" s="100"/>
      <c r="D32" s="100"/>
      <c r="E32" s="100"/>
      <c r="F32" s="102"/>
      <c r="G32" s="102"/>
      <c r="H32" s="100"/>
    </row>
    <row r="33" spans="1:8" x14ac:dyDescent="0.25">
      <c r="A33" s="100"/>
      <c r="B33" s="100"/>
      <c r="C33" s="100"/>
      <c r="D33" s="100"/>
      <c r="E33" s="100"/>
      <c r="F33" s="102"/>
      <c r="G33" s="102"/>
      <c r="H33" s="100"/>
    </row>
    <row r="34" spans="1:8" x14ac:dyDescent="0.25">
      <c r="A34" s="100"/>
      <c r="B34" s="100"/>
      <c r="C34" s="100"/>
      <c r="D34" s="100"/>
      <c r="E34" s="100"/>
      <c r="F34" s="102"/>
      <c r="G34" s="102"/>
      <c r="H34" s="100"/>
    </row>
    <row r="35" spans="1:8" x14ac:dyDescent="0.25">
      <c r="A35" s="100"/>
      <c r="B35" s="100"/>
      <c r="C35" s="100"/>
      <c r="D35" s="100"/>
      <c r="E35" s="100"/>
      <c r="F35" s="102"/>
      <c r="G35" s="102"/>
      <c r="H35" s="100"/>
    </row>
    <row r="36" spans="1:8" x14ac:dyDescent="0.25">
      <c r="A36" s="100"/>
      <c r="B36" s="100"/>
      <c r="C36" s="100"/>
      <c r="D36" s="100"/>
      <c r="E36" s="100"/>
      <c r="F36" s="102"/>
      <c r="G36" s="102"/>
      <c r="H36" s="100"/>
    </row>
    <row r="37" spans="1:8" x14ac:dyDescent="0.25">
      <c r="A37" s="100"/>
      <c r="B37" s="100"/>
      <c r="C37" s="100"/>
      <c r="D37" s="100"/>
      <c r="E37" s="100"/>
      <c r="F37" s="102"/>
      <c r="G37" s="102"/>
      <c r="H37" s="100"/>
    </row>
    <row r="38" spans="1:8" x14ac:dyDescent="0.25">
      <c r="A38" s="100"/>
      <c r="B38" s="100"/>
      <c r="C38" s="100"/>
      <c r="D38" s="100"/>
      <c r="E38" s="100"/>
      <c r="F38" s="102"/>
      <c r="G38" s="102"/>
      <c r="H38" s="100"/>
    </row>
    <row r="39" spans="1:8" x14ac:dyDescent="0.25">
      <c r="A39" s="100"/>
      <c r="B39" s="100"/>
      <c r="C39" s="100"/>
      <c r="D39" s="100"/>
      <c r="E39" s="100"/>
      <c r="F39" s="102"/>
      <c r="G39" s="102"/>
      <c r="H39" s="100"/>
    </row>
    <row r="40" spans="1:8" x14ac:dyDescent="0.25">
      <c r="A40" s="100"/>
      <c r="B40" s="100"/>
      <c r="C40" s="100"/>
      <c r="D40" s="100"/>
      <c r="E40" s="100"/>
      <c r="F40" s="102"/>
      <c r="G40" s="102"/>
      <c r="H40" s="100"/>
    </row>
    <row r="41" spans="1:8" x14ac:dyDescent="0.25">
      <c r="A41" s="100"/>
      <c r="B41" s="100"/>
      <c r="C41" s="100"/>
      <c r="D41" s="100"/>
      <c r="E41" s="100"/>
      <c r="F41" s="102"/>
      <c r="G41" s="102"/>
      <c r="H41" s="100"/>
    </row>
    <row r="42" spans="1:8" x14ac:dyDescent="0.25">
      <c r="A42" s="100"/>
      <c r="B42" s="100"/>
      <c r="C42" s="100"/>
      <c r="D42" s="100"/>
      <c r="E42" s="100"/>
      <c r="F42" s="102"/>
      <c r="G42" s="102"/>
      <c r="H42" s="100"/>
    </row>
    <row r="43" spans="1:8" x14ac:dyDescent="0.25">
      <c r="A43" s="100"/>
      <c r="B43" s="100"/>
      <c r="C43" s="100"/>
      <c r="D43" s="100"/>
      <c r="E43" s="100"/>
      <c r="F43" s="102"/>
      <c r="G43" s="102"/>
      <c r="H43" s="100"/>
    </row>
    <row r="44" spans="1:8" x14ac:dyDescent="0.25">
      <c r="A44" s="100"/>
      <c r="B44" s="100"/>
      <c r="C44" s="100"/>
      <c r="D44" s="100"/>
      <c r="E44" s="100"/>
      <c r="F44" s="102"/>
      <c r="G44" s="102"/>
      <c r="H44" s="100"/>
    </row>
    <row r="45" spans="1:8" x14ac:dyDescent="0.25">
      <c r="A45" s="100"/>
      <c r="B45" s="100"/>
      <c r="C45" s="100"/>
      <c r="D45" s="100"/>
      <c r="E45" s="100"/>
      <c r="F45" s="102"/>
      <c r="G45" s="102"/>
      <c r="H45" s="100"/>
    </row>
    <row r="46" spans="1:8" x14ac:dyDescent="0.25">
      <c r="A46" s="100"/>
      <c r="B46" s="100"/>
      <c r="C46" s="100"/>
      <c r="D46" s="100"/>
      <c r="E46" s="100"/>
      <c r="F46" s="102"/>
      <c r="G46" s="102"/>
      <c r="H46" s="100"/>
    </row>
    <row r="47" spans="1:8" x14ac:dyDescent="0.25">
      <c r="A47" s="100"/>
      <c r="B47" s="100"/>
      <c r="C47" s="100"/>
      <c r="D47" s="100"/>
      <c r="E47" s="100"/>
      <c r="F47" s="102"/>
      <c r="G47" s="102"/>
      <c r="H47" s="100"/>
    </row>
    <row r="48" spans="1:8" x14ac:dyDescent="0.25">
      <c r="A48" s="100"/>
      <c r="B48" s="100"/>
      <c r="C48" s="100"/>
      <c r="D48" s="100"/>
      <c r="E48" s="100"/>
      <c r="F48" s="102"/>
      <c r="G48" s="102"/>
      <c r="H48" s="100"/>
    </row>
    <row r="49" spans="1:8" x14ac:dyDescent="0.25">
      <c r="A49" s="100"/>
      <c r="B49" s="100"/>
      <c r="C49" s="100"/>
      <c r="D49" s="100"/>
      <c r="E49" s="100"/>
      <c r="F49" s="102"/>
      <c r="G49" s="102"/>
      <c r="H49" s="100"/>
    </row>
    <row r="50" spans="1:8" x14ac:dyDescent="0.25">
      <c r="A50" s="100"/>
      <c r="B50" s="100"/>
      <c r="C50" s="100"/>
      <c r="D50" s="100"/>
      <c r="E50" s="100"/>
      <c r="F50" s="102"/>
      <c r="G50" s="102"/>
      <c r="H50" s="100"/>
    </row>
    <row r="51" spans="1:8" x14ac:dyDescent="0.25">
      <c r="A51" s="100"/>
      <c r="B51" s="100"/>
      <c r="C51" s="100"/>
      <c r="D51" s="100"/>
      <c r="E51" s="100"/>
      <c r="F51" s="102"/>
      <c r="G51" s="102"/>
      <c r="H51" s="100"/>
    </row>
    <row r="52" spans="1:8" x14ac:dyDescent="0.25">
      <c r="A52" s="100"/>
      <c r="B52" s="100"/>
      <c r="C52" s="100"/>
      <c r="D52" s="100"/>
      <c r="E52" s="100"/>
      <c r="F52" s="102"/>
      <c r="G52" s="102"/>
      <c r="H52" s="100"/>
    </row>
    <row r="53" spans="1:8" x14ac:dyDescent="0.25">
      <c r="A53" s="100"/>
      <c r="B53" s="100"/>
      <c r="C53" s="100"/>
      <c r="D53" s="100"/>
      <c r="E53" s="100"/>
      <c r="F53" s="102"/>
      <c r="G53" s="102"/>
      <c r="H53" s="100"/>
    </row>
    <row r="54" spans="1:8" x14ac:dyDescent="0.25">
      <c r="A54" s="100"/>
      <c r="B54" s="100"/>
      <c r="C54" s="100"/>
      <c r="D54" s="100"/>
      <c r="E54" s="100"/>
      <c r="F54" s="102"/>
      <c r="G54" s="102"/>
      <c r="H54" s="100"/>
    </row>
    <row r="55" spans="1:8" x14ac:dyDescent="0.25">
      <c r="A55" s="100"/>
      <c r="B55" s="100"/>
      <c r="C55" s="100"/>
      <c r="D55" s="100"/>
      <c r="E55" s="100"/>
      <c r="F55" s="102"/>
      <c r="G55" s="102"/>
      <c r="H55" s="100"/>
    </row>
    <row r="56" spans="1:8" x14ac:dyDescent="0.25">
      <c r="A56" s="100"/>
      <c r="B56" s="100"/>
      <c r="C56" s="100"/>
      <c r="D56" s="100"/>
      <c r="E56" s="100"/>
      <c r="F56" s="102"/>
      <c r="G56" s="102"/>
      <c r="H56" s="100"/>
    </row>
    <row r="57" spans="1:8" x14ac:dyDescent="0.25">
      <c r="A57" s="100"/>
      <c r="B57" s="100"/>
      <c r="C57" s="100"/>
      <c r="D57" s="100"/>
      <c r="E57" s="100"/>
      <c r="F57" s="102"/>
      <c r="G57" s="102"/>
      <c r="H57" s="100"/>
    </row>
    <row r="58" spans="1:8" x14ac:dyDescent="0.25">
      <c r="A58" s="100"/>
      <c r="B58" s="100"/>
      <c r="C58" s="100"/>
      <c r="D58" s="100"/>
      <c r="E58" s="100"/>
      <c r="F58" s="102"/>
      <c r="G58" s="102"/>
      <c r="H58" s="100"/>
    </row>
    <row r="59" spans="1:8" x14ac:dyDescent="0.25">
      <c r="A59" s="100"/>
      <c r="B59" s="100"/>
      <c r="C59" s="100"/>
      <c r="D59" s="100"/>
      <c r="E59" s="100"/>
      <c r="F59" s="102"/>
      <c r="G59" s="102"/>
      <c r="H59" s="100"/>
    </row>
    <row r="60" spans="1:8" x14ac:dyDescent="0.25">
      <c r="A60" s="100"/>
      <c r="B60" s="100"/>
      <c r="C60" s="100"/>
      <c r="D60" s="100"/>
      <c r="E60" s="100"/>
      <c r="F60" s="102"/>
      <c r="G60" s="102"/>
      <c r="H60" s="100"/>
    </row>
    <row r="61" spans="1:8" x14ac:dyDescent="0.25">
      <c r="A61" s="100"/>
      <c r="B61" s="100"/>
      <c r="C61" s="100"/>
      <c r="D61" s="100"/>
      <c r="E61" s="100"/>
      <c r="F61" s="102"/>
      <c r="G61" s="102"/>
      <c r="H61" s="100"/>
    </row>
    <row r="62" spans="1:8" x14ac:dyDescent="0.25">
      <c r="A62" s="100"/>
      <c r="B62" s="100"/>
      <c r="C62" s="100"/>
      <c r="D62" s="100"/>
      <c r="E62" s="100"/>
      <c r="F62" s="102"/>
      <c r="G62" s="102"/>
      <c r="H62" s="100"/>
    </row>
    <row r="63" spans="1:8" x14ac:dyDescent="0.25">
      <c r="A63" s="100"/>
      <c r="B63" s="100"/>
      <c r="C63" s="100"/>
      <c r="D63" s="100"/>
      <c r="E63" s="100"/>
      <c r="F63" s="102"/>
      <c r="G63" s="102"/>
      <c r="H63" s="100"/>
    </row>
    <row r="64" spans="1:8" x14ac:dyDescent="0.25">
      <c r="A64" s="100"/>
      <c r="B64" s="100"/>
      <c r="C64" s="100"/>
      <c r="D64" s="100"/>
      <c r="E64" s="100"/>
      <c r="F64" s="102"/>
      <c r="G64" s="102"/>
      <c r="H64" s="100"/>
    </row>
    <row r="65" spans="1:8" x14ac:dyDescent="0.25">
      <c r="A65" s="100"/>
      <c r="B65" s="100"/>
      <c r="C65" s="100"/>
      <c r="D65" s="100"/>
      <c r="E65" s="100"/>
      <c r="F65" s="102"/>
      <c r="G65" s="102"/>
      <c r="H65" s="100"/>
    </row>
    <row r="66" spans="1:8" x14ac:dyDescent="0.25">
      <c r="A66" s="100"/>
      <c r="B66" s="100"/>
      <c r="C66" s="100"/>
      <c r="D66" s="100"/>
      <c r="E66" s="100"/>
      <c r="F66" s="102"/>
      <c r="G66" s="102"/>
      <c r="H66" s="100"/>
    </row>
    <row r="67" spans="1:8" x14ac:dyDescent="0.25">
      <c r="A67" s="100"/>
      <c r="B67" s="100"/>
      <c r="C67" s="100"/>
      <c r="D67" s="100"/>
      <c r="E67" s="100"/>
      <c r="F67" s="102"/>
      <c r="G67" s="102"/>
      <c r="H67" s="100"/>
    </row>
    <row r="68" spans="1:8" x14ac:dyDescent="0.25">
      <c r="A68" s="100"/>
      <c r="B68" s="100"/>
      <c r="C68" s="100"/>
      <c r="D68" s="100"/>
      <c r="E68" s="100"/>
      <c r="F68" s="102"/>
      <c r="G68" s="102"/>
      <c r="H68" s="100"/>
    </row>
    <row r="69" spans="1:8" x14ac:dyDescent="0.25">
      <c r="A69" s="100"/>
      <c r="B69" s="100"/>
      <c r="C69" s="100"/>
      <c r="D69" s="100"/>
      <c r="E69" s="100"/>
      <c r="F69" s="102"/>
      <c r="G69" s="102"/>
      <c r="H69" s="100"/>
    </row>
    <row r="70" spans="1:8" x14ac:dyDescent="0.25">
      <c r="A70" s="100"/>
      <c r="B70" s="100"/>
      <c r="C70" s="100"/>
      <c r="D70" s="100"/>
      <c r="E70" s="100"/>
      <c r="F70" s="102"/>
      <c r="G70" s="102"/>
      <c r="H70" s="100"/>
    </row>
    <row r="71" spans="1:8" x14ac:dyDescent="0.25">
      <c r="A71" s="100"/>
      <c r="B71" s="100"/>
      <c r="C71" s="100"/>
      <c r="D71" s="100"/>
      <c r="E71" s="100"/>
      <c r="F71" s="102"/>
      <c r="G71" s="102"/>
      <c r="H71" s="100"/>
    </row>
    <row r="72" spans="1:8" x14ac:dyDescent="0.25">
      <c r="A72" s="100"/>
      <c r="B72" s="100"/>
      <c r="C72" s="100"/>
      <c r="D72" s="100"/>
      <c r="E72" s="100"/>
      <c r="F72" s="102"/>
      <c r="G72" s="102"/>
      <c r="H72" s="100"/>
    </row>
    <row r="73" spans="1:8" x14ac:dyDescent="0.25">
      <c r="A73" s="100"/>
      <c r="B73" s="100"/>
      <c r="C73" s="100"/>
      <c r="D73" s="100"/>
      <c r="E73" s="100"/>
      <c r="F73" s="102"/>
      <c r="G73" s="102"/>
      <c r="H73" s="100"/>
    </row>
    <row r="74" spans="1:8" x14ac:dyDescent="0.25">
      <c r="A74" s="103"/>
      <c r="B74" s="103"/>
      <c r="C74" s="103"/>
      <c r="D74" s="103"/>
      <c r="E74" s="103"/>
      <c r="F74" s="104"/>
      <c r="G74" s="104"/>
      <c r="H74" s="103"/>
    </row>
    <row r="75" spans="1:8" x14ac:dyDescent="0.25">
      <c r="A75" s="103"/>
      <c r="B75" s="103"/>
      <c r="C75" s="103"/>
      <c r="D75" s="103"/>
      <c r="E75" s="103"/>
      <c r="F75" s="104"/>
      <c r="G75" s="104"/>
      <c r="H75" s="103"/>
    </row>
    <row r="76" spans="1:8" x14ac:dyDescent="0.25">
      <c r="A76" s="103"/>
      <c r="B76" s="103"/>
      <c r="C76" s="103"/>
      <c r="D76" s="103"/>
      <c r="E76" s="103"/>
      <c r="F76" s="104"/>
      <c r="G76" s="104"/>
      <c r="H76" s="103"/>
    </row>
    <row r="77" spans="1:8" x14ac:dyDescent="0.25">
      <c r="A77" s="103"/>
      <c r="B77" s="103"/>
      <c r="C77" s="103"/>
      <c r="D77" s="103"/>
      <c r="E77" s="103"/>
      <c r="F77" s="104"/>
      <c r="G77" s="104"/>
      <c r="H77" s="103"/>
    </row>
    <row r="78" spans="1:8" x14ac:dyDescent="0.25">
      <c r="A78" s="103"/>
      <c r="B78" s="103"/>
      <c r="C78" s="103"/>
      <c r="D78" s="103"/>
      <c r="E78" s="103"/>
      <c r="F78" s="104"/>
      <c r="G78" s="104"/>
      <c r="H78" s="103"/>
    </row>
    <row r="79" spans="1:8" x14ac:dyDescent="0.25">
      <c r="A79" s="103"/>
      <c r="B79" s="103"/>
      <c r="C79" s="103"/>
      <c r="D79" s="103"/>
      <c r="E79" s="103"/>
      <c r="F79" s="104"/>
      <c r="G79" s="104"/>
      <c r="H79" s="103"/>
    </row>
    <row r="80" spans="1:8" x14ac:dyDescent="0.25">
      <c r="A80" s="103"/>
      <c r="B80" s="103"/>
      <c r="C80" s="103"/>
      <c r="D80" s="103"/>
      <c r="E80" s="103"/>
      <c r="F80" s="104"/>
      <c r="G80" s="104"/>
      <c r="H80" s="103"/>
    </row>
    <row r="81" spans="1:8" x14ac:dyDescent="0.25">
      <c r="A81" s="103"/>
      <c r="B81" s="103"/>
      <c r="C81" s="103"/>
      <c r="D81" s="103"/>
      <c r="E81" s="103"/>
      <c r="F81" s="104"/>
      <c r="G81" s="104"/>
      <c r="H81" s="103"/>
    </row>
    <row r="82" spans="1:8" x14ac:dyDescent="0.25">
      <c r="A82" s="103"/>
      <c r="B82" s="103"/>
      <c r="C82" s="103"/>
      <c r="D82" s="103"/>
      <c r="E82" s="103"/>
      <c r="F82" s="104"/>
      <c r="G82" s="104"/>
      <c r="H82" s="103"/>
    </row>
    <row r="83" spans="1:8" x14ac:dyDescent="0.25">
      <c r="A83" s="103"/>
      <c r="B83" s="103"/>
      <c r="C83" s="103"/>
      <c r="D83" s="103"/>
      <c r="E83" s="103"/>
      <c r="F83" s="104"/>
      <c r="G83" s="104"/>
      <c r="H83" s="103"/>
    </row>
    <row r="84" spans="1:8" x14ac:dyDescent="0.25">
      <c r="A84" s="103"/>
      <c r="B84" s="103"/>
      <c r="C84" s="103"/>
      <c r="D84" s="103"/>
      <c r="E84" s="103"/>
      <c r="F84" s="104"/>
      <c r="G84" s="104"/>
      <c r="H84" s="103"/>
    </row>
    <row r="85" spans="1:8" x14ac:dyDescent="0.25">
      <c r="A85" s="103"/>
      <c r="B85" s="103"/>
      <c r="C85" s="103"/>
      <c r="D85" s="103"/>
      <c r="E85" s="103"/>
      <c r="F85" s="104"/>
      <c r="G85" s="104"/>
      <c r="H85" s="103"/>
    </row>
    <row r="86" spans="1:8" x14ac:dyDescent="0.25">
      <c r="A86" s="103"/>
      <c r="B86" s="103"/>
      <c r="C86" s="103"/>
      <c r="D86" s="103"/>
      <c r="E86" s="103"/>
      <c r="F86" s="104"/>
      <c r="G86" s="104"/>
      <c r="H86" s="103"/>
    </row>
    <row r="87" spans="1:8" x14ac:dyDescent="0.25">
      <c r="A87" s="103"/>
      <c r="B87" s="103"/>
      <c r="C87" s="103"/>
      <c r="D87" s="103"/>
      <c r="E87" s="103"/>
      <c r="F87" s="104"/>
      <c r="G87" s="104"/>
      <c r="H87" s="103"/>
    </row>
    <row r="88" spans="1:8" x14ac:dyDescent="0.25">
      <c r="A88" s="103"/>
      <c r="B88" s="103"/>
      <c r="C88" s="103"/>
      <c r="D88" s="103"/>
      <c r="E88" s="103"/>
      <c r="F88" s="104"/>
      <c r="G88" s="104"/>
      <c r="H88" s="103"/>
    </row>
    <row r="89" spans="1:8" x14ac:dyDescent="0.25">
      <c r="A89" s="103"/>
      <c r="B89" s="103"/>
      <c r="C89" s="103"/>
      <c r="D89" s="103"/>
      <c r="E89" s="103"/>
      <c r="F89" s="104"/>
      <c r="G89" s="104"/>
      <c r="H89" s="103"/>
    </row>
    <row r="90" spans="1:8" x14ac:dyDescent="0.25">
      <c r="A90" s="103"/>
      <c r="B90" s="103"/>
      <c r="C90" s="103"/>
      <c r="D90" s="103"/>
      <c r="E90" s="103"/>
      <c r="F90" s="104"/>
      <c r="G90" s="104"/>
      <c r="H90" s="103"/>
    </row>
    <row r="91" spans="1:8" x14ac:dyDescent="0.25">
      <c r="A91" s="103"/>
      <c r="B91" s="103"/>
      <c r="C91" s="103"/>
      <c r="D91" s="103"/>
      <c r="E91" s="103"/>
      <c r="F91" s="104"/>
      <c r="G91" s="104"/>
      <c r="H91" s="103"/>
    </row>
    <row r="92" spans="1:8" x14ac:dyDescent="0.25">
      <c r="A92" s="103"/>
      <c r="B92" s="103"/>
      <c r="C92" s="103"/>
      <c r="D92" s="103"/>
      <c r="E92" s="103"/>
      <c r="F92" s="104"/>
      <c r="G92" s="104"/>
      <c r="H92" s="103"/>
    </row>
    <row r="93" spans="1:8" x14ac:dyDescent="0.25">
      <c r="A93" s="103"/>
      <c r="B93" s="103"/>
      <c r="C93" s="103"/>
      <c r="D93" s="103"/>
      <c r="E93" s="103"/>
      <c r="F93" s="104"/>
      <c r="G93" s="104"/>
      <c r="H93" s="103"/>
    </row>
    <row r="94" spans="1:8" x14ac:dyDescent="0.25">
      <c r="A94" s="103"/>
      <c r="B94" s="103"/>
      <c r="C94" s="103"/>
      <c r="D94" s="103"/>
      <c r="E94" s="103"/>
      <c r="F94" s="104"/>
      <c r="G94" s="104"/>
      <c r="H94" s="103"/>
    </row>
    <row r="95" spans="1:8" x14ac:dyDescent="0.25">
      <c r="A95" s="103"/>
      <c r="B95" s="103"/>
      <c r="C95" s="103"/>
      <c r="D95" s="103"/>
      <c r="E95" s="103"/>
      <c r="F95" s="104"/>
      <c r="G95" s="104"/>
      <c r="H95" s="103"/>
    </row>
    <row r="96" spans="1:8" x14ac:dyDescent="0.25">
      <c r="A96" s="103"/>
      <c r="B96" s="103"/>
      <c r="C96" s="103"/>
      <c r="D96" s="103"/>
      <c r="E96" s="103"/>
      <c r="F96" s="104"/>
      <c r="G96" s="104"/>
      <c r="H96" s="103"/>
    </row>
    <row r="97" spans="1:8" x14ac:dyDescent="0.25">
      <c r="A97" s="103"/>
      <c r="B97" s="103"/>
      <c r="C97" s="103"/>
      <c r="D97" s="103"/>
      <c r="E97" s="103"/>
      <c r="F97" s="104"/>
      <c r="G97" s="104"/>
      <c r="H97" s="103"/>
    </row>
    <row r="98" spans="1:8" x14ac:dyDescent="0.25">
      <c r="A98" s="103"/>
      <c r="B98" s="103"/>
      <c r="C98" s="103"/>
      <c r="D98" s="103"/>
      <c r="E98" s="103"/>
      <c r="F98" s="104"/>
      <c r="G98" s="104"/>
      <c r="H98" s="103"/>
    </row>
    <row r="99" spans="1:8" x14ac:dyDescent="0.25">
      <c r="A99" s="103"/>
      <c r="B99" s="103"/>
      <c r="C99" s="103"/>
      <c r="D99" s="103"/>
      <c r="E99" s="103"/>
      <c r="F99" s="104"/>
      <c r="G99" s="104"/>
      <c r="H99" s="103"/>
    </row>
    <row r="100" spans="1:8" x14ac:dyDescent="0.25">
      <c r="A100" s="103"/>
      <c r="B100" s="103"/>
      <c r="C100" s="103"/>
      <c r="D100" s="103"/>
      <c r="E100" s="103"/>
      <c r="F100" s="104"/>
      <c r="G100" s="104"/>
      <c r="H100" s="103"/>
    </row>
    <row r="101" spans="1:8" x14ac:dyDescent="0.25">
      <c r="A101" s="103"/>
      <c r="B101" s="103"/>
      <c r="C101" s="103"/>
      <c r="D101" s="103"/>
      <c r="E101" s="103"/>
      <c r="F101" s="104"/>
      <c r="G101" s="104"/>
      <c r="H101" s="103"/>
    </row>
    <row r="102" spans="1:8" x14ac:dyDescent="0.25">
      <c r="A102" s="103"/>
      <c r="B102" s="103"/>
      <c r="C102" s="103"/>
      <c r="D102" s="103"/>
      <c r="E102" s="103"/>
      <c r="F102" s="104"/>
      <c r="G102" s="104"/>
      <c r="H102" s="103"/>
    </row>
    <row r="103" spans="1:8" x14ac:dyDescent="0.25">
      <c r="A103" s="103"/>
      <c r="B103" s="103"/>
      <c r="C103" s="103"/>
      <c r="D103" s="103"/>
      <c r="E103" s="103"/>
      <c r="F103" s="104"/>
      <c r="G103" s="104"/>
      <c r="H103" s="103"/>
    </row>
    <row r="104" spans="1:8" x14ac:dyDescent="0.25">
      <c r="A104" s="103"/>
      <c r="B104" s="103"/>
      <c r="C104" s="103"/>
      <c r="D104" s="103"/>
      <c r="E104" s="103"/>
      <c r="F104" s="104"/>
      <c r="G104" s="104"/>
      <c r="H104" s="103"/>
    </row>
    <row r="105" spans="1:8" x14ac:dyDescent="0.25">
      <c r="A105" s="103"/>
      <c r="B105" s="103"/>
      <c r="C105" s="103"/>
      <c r="D105" s="103"/>
      <c r="E105" s="103"/>
      <c r="F105" s="104"/>
      <c r="G105" s="104"/>
      <c r="H105" s="103"/>
    </row>
    <row r="106" spans="1:8" x14ac:dyDescent="0.25">
      <c r="A106" s="103"/>
      <c r="B106" s="103"/>
      <c r="C106" s="103"/>
      <c r="D106" s="103"/>
      <c r="E106" s="103"/>
      <c r="F106" s="104"/>
      <c r="G106" s="104"/>
      <c r="H106" s="103"/>
    </row>
    <row r="107" spans="1:8" x14ac:dyDescent="0.25">
      <c r="A107" s="103"/>
      <c r="B107" s="103"/>
      <c r="C107" s="103"/>
      <c r="D107" s="103"/>
      <c r="E107" s="103"/>
      <c r="F107" s="104"/>
      <c r="G107" s="104"/>
      <c r="H107" s="103"/>
    </row>
    <row r="108" spans="1:8" x14ac:dyDescent="0.25">
      <c r="A108" s="103"/>
      <c r="B108" s="103"/>
      <c r="C108" s="103"/>
      <c r="D108" s="103"/>
      <c r="E108" s="103"/>
      <c r="F108" s="104"/>
      <c r="G108" s="104"/>
      <c r="H108" s="103"/>
    </row>
    <row r="109" spans="1:8" x14ac:dyDescent="0.25">
      <c r="A109" s="103"/>
      <c r="B109" s="103"/>
      <c r="C109" s="103"/>
      <c r="D109" s="103"/>
      <c r="E109" s="103"/>
      <c r="F109" s="104"/>
      <c r="G109" s="104"/>
      <c r="H109" s="103"/>
    </row>
    <row r="110" spans="1:8" x14ac:dyDescent="0.25">
      <c r="A110" s="103"/>
      <c r="B110" s="103"/>
      <c r="C110" s="103"/>
      <c r="D110" s="103"/>
      <c r="E110" s="103"/>
      <c r="F110" s="104"/>
      <c r="G110" s="104"/>
      <c r="H110" s="103"/>
    </row>
    <row r="111" spans="1:8" x14ac:dyDescent="0.25">
      <c r="A111" s="103"/>
      <c r="B111" s="103"/>
      <c r="C111" s="103"/>
      <c r="D111" s="103"/>
      <c r="E111" s="103"/>
      <c r="F111" s="104"/>
      <c r="G111" s="104"/>
      <c r="H111" s="103"/>
    </row>
    <row r="112" spans="1:8" x14ac:dyDescent="0.25">
      <c r="A112" s="103"/>
      <c r="B112" s="103"/>
      <c r="C112" s="103"/>
      <c r="D112" s="103"/>
      <c r="E112" s="103"/>
      <c r="F112" s="104"/>
      <c r="G112" s="104"/>
      <c r="H112" s="103"/>
    </row>
    <row r="113" spans="1:8" x14ac:dyDescent="0.25">
      <c r="A113" s="103"/>
      <c r="B113" s="103"/>
      <c r="C113" s="103"/>
      <c r="D113" s="103"/>
      <c r="E113" s="103"/>
      <c r="F113" s="104"/>
      <c r="G113" s="104"/>
      <c r="H113" s="103"/>
    </row>
    <row r="114" spans="1:8" x14ac:dyDescent="0.25">
      <c r="A114" s="103"/>
      <c r="B114" s="103"/>
      <c r="C114" s="103"/>
      <c r="D114" s="103"/>
      <c r="E114" s="103"/>
      <c r="F114" s="104"/>
      <c r="G114" s="104"/>
      <c r="H114" s="103"/>
    </row>
    <row r="115" spans="1:8" x14ac:dyDescent="0.25">
      <c r="A115" s="103"/>
      <c r="B115" s="103"/>
      <c r="C115" s="103"/>
      <c r="D115" s="103"/>
      <c r="E115" s="103"/>
      <c r="F115" s="104"/>
      <c r="G115" s="104"/>
      <c r="H115" s="103"/>
    </row>
    <row r="116" spans="1:8" x14ac:dyDescent="0.25">
      <c r="A116" s="103"/>
      <c r="B116" s="103"/>
      <c r="C116" s="103"/>
      <c r="D116" s="103"/>
      <c r="E116" s="103"/>
      <c r="F116" s="104"/>
      <c r="G116" s="104"/>
      <c r="H116" s="103"/>
    </row>
    <row r="117" spans="1:8" x14ac:dyDescent="0.25">
      <c r="A117" s="103"/>
      <c r="B117" s="103"/>
      <c r="C117" s="103"/>
      <c r="D117" s="103"/>
      <c r="E117" s="103"/>
      <c r="F117" s="104"/>
      <c r="G117" s="104"/>
      <c r="H117" s="103"/>
    </row>
    <row r="118" spans="1:8" x14ac:dyDescent="0.25">
      <c r="A118" s="103"/>
      <c r="B118" s="103"/>
      <c r="C118" s="103"/>
      <c r="D118" s="103"/>
      <c r="E118" s="103"/>
      <c r="F118" s="104"/>
      <c r="G118" s="104"/>
      <c r="H118" s="103"/>
    </row>
    <row r="119" spans="1:8" x14ac:dyDescent="0.25">
      <c r="A119" s="103"/>
      <c r="B119" s="103"/>
      <c r="C119" s="103"/>
      <c r="D119" s="103"/>
      <c r="E119" s="103"/>
      <c r="F119" s="104"/>
      <c r="G119" s="104"/>
      <c r="H119" s="103"/>
    </row>
    <row r="120" spans="1:8" x14ac:dyDescent="0.25">
      <c r="A120" s="103"/>
      <c r="B120" s="103"/>
      <c r="C120" s="103"/>
      <c r="D120" s="103"/>
      <c r="E120" s="103"/>
      <c r="F120" s="104"/>
      <c r="G120" s="104"/>
      <c r="H120" s="103"/>
    </row>
    <row r="121" spans="1:8" x14ac:dyDescent="0.25">
      <c r="A121" s="103"/>
      <c r="B121" s="103"/>
      <c r="C121" s="103"/>
      <c r="D121" s="103"/>
      <c r="E121" s="103"/>
      <c r="F121" s="104"/>
      <c r="G121" s="104"/>
      <c r="H121" s="103"/>
    </row>
    <row r="122" spans="1:8" x14ac:dyDescent="0.25">
      <c r="A122" s="103"/>
      <c r="B122" s="103"/>
      <c r="C122" s="103"/>
      <c r="D122" s="103"/>
      <c r="E122" s="103"/>
      <c r="F122" s="104"/>
      <c r="G122" s="104"/>
      <c r="H122" s="103"/>
    </row>
    <row r="123" spans="1:8" x14ac:dyDescent="0.25">
      <c r="A123" s="103"/>
      <c r="B123" s="103"/>
      <c r="C123" s="103"/>
      <c r="D123" s="103"/>
      <c r="E123" s="103"/>
      <c r="F123" s="104"/>
      <c r="G123" s="104"/>
      <c r="H123" s="103"/>
    </row>
    <row r="124" spans="1:8" x14ac:dyDescent="0.25">
      <c r="A124" s="103"/>
      <c r="B124" s="103"/>
      <c r="C124" s="103"/>
      <c r="D124" s="103"/>
      <c r="E124" s="103"/>
      <c r="F124" s="104"/>
      <c r="G124" s="104"/>
      <c r="H124" s="103"/>
    </row>
    <row r="125" spans="1:8" x14ac:dyDescent="0.25">
      <c r="A125" s="103"/>
      <c r="B125" s="103"/>
      <c r="C125" s="103"/>
      <c r="D125" s="103"/>
      <c r="E125" s="103"/>
      <c r="F125" s="104"/>
      <c r="G125" s="104"/>
      <c r="H125" s="103"/>
    </row>
    <row r="126" spans="1:8" x14ac:dyDescent="0.25">
      <c r="A126" s="103"/>
      <c r="B126" s="103"/>
      <c r="C126" s="103"/>
      <c r="D126" s="103"/>
      <c r="E126" s="103"/>
      <c r="F126" s="104"/>
      <c r="G126" s="104"/>
      <c r="H126" s="103"/>
    </row>
    <row r="127" spans="1:8" x14ac:dyDescent="0.25">
      <c r="A127" s="103"/>
      <c r="B127" s="103"/>
      <c r="C127" s="103"/>
      <c r="D127" s="103"/>
      <c r="E127" s="103"/>
      <c r="F127" s="104"/>
      <c r="G127" s="104"/>
      <c r="H127" s="103"/>
    </row>
    <row r="128" spans="1:8" x14ac:dyDescent="0.25">
      <c r="A128" s="103"/>
      <c r="B128" s="103"/>
      <c r="C128" s="103"/>
      <c r="D128" s="103"/>
      <c r="E128" s="103"/>
      <c r="F128" s="104"/>
      <c r="G128" s="104"/>
      <c r="H128" s="103"/>
    </row>
    <row r="129" spans="1:8" x14ac:dyDescent="0.25">
      <c r="A129" s="103"/>
      <c r="B129" s="103"/>
      <c r="C129" s="103"/>
      <c r="D129" s="103"/>
      <c r="E129" s="103"/>
      <c r="F129" s="104"/>
      <c r="G129" s="104"/>
      <c r="H129" s="103"/>
    </row>
    <row r="130" spans="1:8" x14ac:dyDescent="0.25">
      <c r="A130" s="103"/>
      <c r="B130" s="103"/>
      <c r="C130" s="103"/>
      <c r="D130" s="103"/>
      <c r="E130" s="103"/>
      <c r="F130" s="104"/>
      <c r="G130" s="104"/>
      <c r="H130" s="103"/>
    </row>
    <row r="131" spans="1:8" x14ac:dyDescent="0.25">
      <c r="A131" s="103"/>
      <c r="B131" s="103"/>
      <c r="C131" s="103"/>
      <c r="D131" s="103"/>
      <c r="E131" s="103"/>
      <c r="F131" s="104"/>
      <c r="G131" s="104"/>
      <c r="H131" s="103"/>
    </row>
    <row r="132" spans="1:8" x14ac:dyDescent="0.25">
      <c r="A132" s="103"/>
      <c r="B132" s="103"/>
      <c r="C132" s="103"/>
      <c r="D132" s="103"/>
      <c r="E132" s="103"/>
      <c r="F132" s="104"/>
      <c r="G132" s="104"/>
      <c r="H132" s="103"/>
    </row>
    <row r="133" spans="1:8" x14ac:dyDescent="0.25">
      <c r="A133" s="103"/>
      <c r="B133" s="103"/>
      <c r="C133" s="103"/>
      <c r="D133" s="103"/>
      <c r="E133" s="103"/>
      <c r="F133" s="104"/>
      <c r="G133" s="104"/>
      <c r="H133" s="103"/>
    </row>
    <row r="134" spans="1:8" x14ac:dyDescent="0.25">
      <c r="A134" s="103"/>
      <c r="B134" s="103"/>
      <c r="C134" s="103"/>
      <c r="D134" s="103"/>
      <c r="E134" s="103"/>
      <c r="F134" s="104"/>
      <c r="G134" s="104"/>
      <c r="H134" s="103"/>
    </row>
    <row r="135" spans="1:8" x14ac:dyDescent="0.25">
      <c r="A135" s="103"/>
      <c r="B135" s="103"/>
      <c r="C135" s="103"/>
      <c r="D135" s="103"/>
      <c r="E135" s="103"/>
      <c r="F135" s="104"/>
      <c r="G135" s="104"/>
      <c r="H135" s="103"/>
    </row>
    <row r="136" spans="1:8" x14ac:dyDescent="0.25">
      <c r="A136" s="103"/>
      <c r="B136" s="103"/>
      <c r="C136" s="103"/>
      <c r="D136" s="103"/>
      <c r="E136" s="103"/>
      <c r="F136" s="104"/>
      <c r="G136" s="104"/>
      <c r="H136" s="103"/>
    </row>
    <row r="137" spans="1:8" x14ac:dyDescent="0.25">
      <c r="A137" s="103"/>
      <c r="B137" s="103"/>
      <c r="C137" s="103"/>
      <c r="D137" s="103"/>
      <c r="E137" s="103"/>
      <c r="F137" s="104"/>
      <c r="G137" s="104"/>
      <c r="H137" s="103"/>
    </row>
    <row r="138" spans="1:8" x14ac:dyDescent="0.25">
      <c r="A138" s="103"/>
      <c r="B138" s="103"/>
      <c r="C138" s="103"/>
      <c r="D138" s="103"/>
      <c r="E138" s="103"/>
      <c r="F138" s="104"/>
      <c r="G138" s="104"/>
      <c r="H138" s="103"/>
    </row>
    <row r="139" spans="1:8" x14ac:dyDescent="0.25">
      <c r="A139" s="103"/>
      <c r="B139" s="103"/>
      <c r="C139" s="103"/>
      <c r="D139" s="103"/>
      <c r="E139" s="103"/>
      <c r="F139" s="104"/>
      <c r="G139" s="104"/>
      <c r="H139" s="103"/>
    </row>
    <row r="140" spans="1:8" x14ac:dyDescent="0.25">
      <c r="A140" s="103"/>
      <c r="B140" s="103"/>
      <c r="C140" s="103"/>
      <c r="D140" s="103"/>
      <c r="E140" s="103"/>
      <c r="F140" s="104"/>
      <c r="G140" s="104"/>
      <c r="H140" s="103"/>
    </row>
    <row r="141" spans="1:8" x14ac:dyDescent="0.25">
      <c r="A141" s="103"/>
      <c r="B141" s="103"/>
      <c r="C141" s="103"/>
      <c r="D141" s="103"/>
      <c r="E141" s="103"/>
      <c r="F141" s="104"/>
      <c r="G141" s="104"/>
      <c r="H141" s="103"/>
    </row>
    <row r="142" spans="1:8" x14ac:dyDescent="0.25">
      <c r="A142" s="103"/>
      <c r="B142" s="103"/>
      <c r="C142" s="103"/>
      <c r="D142" s="103"/>
      <c r="E142" s="103"/>
      <c r="F142" s="104"/>
      <c r="G142" s="104"/>
      <c r="H142" s="103"/>
    </row>
    <row r="143" spans="1:8" x14ac:dyDescent="0.25">
      <c r="A143" s="103"/>
      <c r="B143" s="103"/>
      <c r="C143" s="103"/>
      <c r="D143" s="103"/>
      <c r="E143" s="103"/>
      <c r="F143" s="104"/>
      <c r="G143" s="104"/>
      <c r="H143" s="103"/>
    </row>
    <row r="144" spans="1:8" x14ac:dyDescent="0.25">
      <c r="A144" s="103"/>
      <c r="B144" s="103"/>
      <c r="C144" s="103"/>
      <c r="D144" s="103"/>
      <c r="E144" s="103"/>
      <c r="F144" s="104"/>
      <c r="G144" s="104"/>
      <c r="H144" s="103"/>
    </row>
    <row r="145" spans="1:8" x14ac:dyDescent="0.25">
      <c r="A145" s="103"/>
      <c r="B145" s="103"/>
      <c r="C145" s="103"/>
      <c r="D145" s="103"/>
      <c r="E145" s="103"/>
      <c r="F145" s="104"/>
      <c r="G145" s="104"/>
      <c r="H145" s="103"/>
    </row>
    <row r="146" spans="1:8" x14ac:dyDescent="0.25">
      <c r="A146" s="103"/>
      <c r="B146" s="103"/>
      <c r="C146" s="103"/>
      <c r="D146" s="103"/>
      <c r="E146" s="103"/>
      <c r="F146" s="104"/>
      <c r="G146" s="104"/>
      <c r="H146" s="103"/>
    </row>
    <row r="147" spans="1:8" x14ac:dyDescent="0.25">
      <c r="A147" s="103"/>
      <c r="B147" s="103"/>
      <c r="C147" s="103"/>
      <c r="D147" s="103"/>
      <c r="E147" s="103"/>
      <c r="F147" s="104"/>
      <c r="G147" s="104"/>
      <c r="H147" s="103"/>
    </row>
  </sheetData>
  <mergeCells count="14">
    <mergeCell ref="A12:C12"/>
    <mergeCell ref="D12:F12"/>
    <mergeCell ref="G12:H12"/>
    <mergeCell ref="A17:C17"/>
    <mergeCell ref="D17:F17"/>
    <mergeCell ref="G17:H17"/>
    <mergeCell ref="G11:H11"/>
    <mergeCell ref="A4:H4"/>
    <mergeCell ref="A6:A7"/>
    <mergeCell ref="B6:B7"/>
    <mergeCell ref="C6:C7"/>
    <mergeCell ref="D6:D7"/>
    <mergeCell ref="E6:E7"/>
    <mergeCell ref="H6:H7"/>
  </mergeCells>
  <pageMargins left="0.7" right="0.7" top="0.75" bottom="0.75" header="0.3" footer="0.3"/>
  <pageSetup paperSize="9"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opLeftCell="A10" workbookViewId="0">
      <selection activeCell="A19" sqref="A19:XFD24"/>
    </sheetView>
  </sheetViews>
  <sheetFormatPr defaultRowHeight="16.5" x14ac:dyDescent="0.25"/>
  <cols>
    <col min="1" max="1" width="5.42578125" style="100" customWidth="1"/>
    <col min="2" max="2" width="32.42578125" style="100" customWidth="1"/>
    <col min="3" max="3" width="20.42578125" style="100" customWidth="1"/>
    <col min="4" max="4" width="19.85546875" style="100" customWidth="1"/>
    <col min="5" max="5" width="30.5703125" style="100" customWidth="1"/>
    <col min="6" max="6" width="18.42578125" style="100" customWidth="1"/>
    <col min="7" max="7" width="61.42578125" style="100" customWidth="1"/>
    <col min="8" max="16384" width="9.140625" style="100"/>
  </cols>
  <sheetData>
    <row r="1" spans="1:7" x14ac:dyDescent="0.25">
      <c r="B1" s="105" t="s">
        <v>0</v>
      </c>
    </row>
    <row r="2" spans="1:7" x14ac:dyDescent="0.25">
      <c r="A2" s="106" t="s">
        <v>665</v>
      </c>
    </row>
    <row r="4" spans="1:7" x14ac:dyDescent="0.25">
      <c r="A4" s="210" t="s">
        <v>693</v>
      </c>
      <c r="B4" s="210"/>
      <c r="C4" s="210"/>
      <c r="D4" s="210"/>
      <c r="E4" s="210"/>
      <c r="F4" s="210"/>
      <c r="G4" s="210"/>
    </row>
    <row r="6" spans="1:7" s="87" customFormat="1" ht="48" customHeight="1" x14ac:dyDescent="0.25">
      <c r="A6" s="86" t="s">
        <v>3</v>
      </c>
      <c r="B6" s="86" t="s">
        <v>4</v>
      </c>
      <c r="C6" s="86" t="s">
        <v>5</v>
      </c>
      <c r="D6" s="86" t="s">
        <v>666</v>
      </c>
      <c r="E6" s="86" t="s">
        <v>16</v>
      </c>
      <c r="F6" s="86" t="s">
        <v>694</v>
      </c>
      <c r="G6" s="86" t="s">
        <v>17</v>
      </c>
    </row>
    <row r="7" spans="1:7" ht="33" x14ac:dyDescent="0.25">
      <c r="A7" s="96">
        <v>1</v>
      </c>
      <c r="B7" s="96" t="s">
        <v>160</v>
      </c>
      <c r="C7" s="97">
        <v>33572</v>
      </c>
      <c r="D7" s="96" t="s">
        <v>64</v>
      </c>
      <c r="E7" s="96" t="s">
        <v>689</v>
      </c>
      <c r="F7" s="107">
        <v>44628</v>
      </c>
      <c r="G7" s="96" t="s">
        <v>695</v>
      </c>
    </row>
    <row r="8" spans="1:7" x14ac:dyDescent="0.25">
      <c r="A8" s="96">
        <v>2</v>
      </c>
      <c r="B8" s="96" t="s">
        <v>245</v>
      </c>
      <c r="C8" s="97">
        <v>34553</v>
      </c>
      <c r="D8" s="96" t="s">
        <v>102</v>
      </c>
      <c r="E8" s="96" t="s">
        <v>696</v>
      </c>
      <c r="F8" s="107">
        <v>44989</v>
      </c>
      <c r="G8" s="96" t="s">
        <v>697</v>
      </c>
    </row>
    <row r="9" spans="1:7" x14ac:dyDescent="0.25">
      <c r="A9" s="96">
        <v>3</v>
      </c>
      <c r="B9" s="96" t="s">
        <v>698</v>
      </c>
      <c r="C9" s="97">
        <v>24643</v>
      </c>
      <c r="D9" s="99" t="s">
        <v>90</v>
      </c>
      <c r="E9" s="96" t="s">
        <v>699</v>
      </c>
      <c r="F9" s="107">
        <v>45108</v>
      </c>
      <c r="G9" s="96" t="s">
        <v>700</v>
      </c>
    </row>
    <row r="10" spans="1:7" x14ac:dyDescent="0.25">
      <c r="A10" s="96">
        <v>4</v>
      </c>
      <c r="B10" s="96" t="s">
        <v>647</v>
      </c>
      <c r="C10" s="97">
        <v>32300</v>
      </c>
      <c r="D10" s="99" t="s">
        <v>590</v>
      </c>
      <c r="E10" s="96" t="s">
        <v>701</v>
      </c>
      <c r="F10" s="107">
        <v>44777</v>
      </c>
      <c r="G10" s="96" t="s">
        <v>702</v>
      </c>
    </row>
    <row r="11" spans="1:7" x14ac:dyDescent="0.25">
      <c r="A11" s="96">
        <v>5</v>
      </c>
      <c r="B11" s="96" t="s">
        <v>681</v>
      </c>
      <c r="C11" s="97">
        <v>32397</v>
      </c>
      <c r="D11" s="96" t="s">
        <v>24</v>
      </c>
      <c r="E11" s="96" t="s">
        <v>701</v>
      </c>
      <c r="F11" s="107">
        <v>44887</v>
      </c>
      <c r="G11" s="96" t="s">
        <v>703</v>
      </c>
    </row>
    <row r="12" spans="1:7" x14ac:dyDescent="0.25">
      <c r="A12" s="96">
        <v>6</v>
      </c>
      <c r="B12" s="96" t="s">
        <v>476</v>
      </c>
      <c r="C12" s="97">
        <v>31531</v>
      </c>
      <c r="D12" s="99" t="s">
        <v>102</v>
      </c>
      <c r="E12" s="96" t="s">
        <v>671</v>
      </c>
      <c r="F12" s="107">
        <v>44679</v>
      </c>
      <c r="G12" s="96" t="s">
        <v>704</v>
      </c>
    </row>
    <row r="13" spans="1:7" x14ac:dyDescent="0.25">
      <c r="A13" s="96">
        <v>7</v>
      </c>
      <c r="B13" s="96" t="s">
        <v>653</v>
      </c>
      <c r="C13" s="97">
        <v>33551</v>
      </c>
      <c r="D13" s="108" t="s">
        <v>24</v>
      </c>
      <c r="E13" s="96" t="s">
        <v>699</v>
      </c>
      <c r="F13" s="107">
        <v>44705</v>
      </c>
      <c r="G13" s="96" t="s">
        <v>705</v>
      </c>
    </row>
    <row r="14" spans="1:7" x14ac:dyDescent="0.25">
      <c r="A14" s="96">
        <v>8</v>
      </c>
      <c r="B14" s="96" t="s">
        <v>656</v>
      </c>
      <c r="C14" s="97">
        <v>32505</v>
      </c>
      <c r="D14" s="96" t="s">
        <v>64</v>
      </c>
      <c r="E14" s="96" t="s">
        <v>673</v>
      </c>
      <c r="F14" s="107">
        <v>44840</v>
      </c>
      <c r="G14" s="96" t="s">
        <v>706</v>
      </c>
    </row>
    <row r="15" spans="1:7" x14ac:dyDescent="0.25">
      <c r="A15" s="96">
        <v>9</v>
      </c>
      <c r="B15" s="96" t="s">
        <v>442</v>
      </c>
      <c r="C15" s="97">
        <v>29649</v>
      </c>
      <c r="D15" s="99" t="s">
        <v>102</v>
      </c>
      <c r="E15" s="96" t="s">
        <v>707</v>
      </c>
      <c r="F15" s="107">
        <v>44724</v>
      </c>
      <c r="G15" s="96" t="s">
        <v>708</v>
      </c>
    </row>
    <row r="16" spans="1:7" x14ac:dyDescent="0.25">
      <c r="A16" s="96">
        <v>10</v>
      </c>
      <c r="B16" s="96" t="s">
        <v>660</v>
      </c>
      <c r="C16" s="97">
        <v>32801</v>
      </c>
      <c r="D16" s="96" t="s">
        <v>102</v>
      </c>
      <c r="E16" s="96" t="s">
        <v>673</v>
      </c>
      <c r="F16" s="107">
        <v>44592</v>
      </c>
      <c r="G16" s="96" t="s">
        <v>709</v>
      </c>
    </row>
    <row r="18" spans="1:8" x14ac:dyDescent="0.25">
      <c r="G18" s="109" t="s">
        <v>710</v>
      </c>
    </row>
    <row r="19" spans="1:8" s="187" customFormat="1" x14ac:dyDescent="0.25">
      <c r="A19" s="210" t="s">
        <v>684</v>
      </c>
      <c r="B19" s="210"/>
      <c r="C19" s="210"/>
      <c r="D19" s="210" t="s">
        <v>784</v>
      </c>
      <c r="E19" s="210"/>
      <c r="F19" s="210"/>
      <c r="G19" s="212" t="s">
        <v>692</v>
      </c>
      <c r="H19" s="212"/>
    </row>
    <row r="20" spans="1:8" x14ac:dyDescent="0.25">
      <c r="F20" s="102"/>
      <c r="G20" s="102"/>
    </row>
    <row r="21" spans="1:8" x14ac:dyDescent="0.25">
      <c r="F21" s="102"/>
      <c r="G21" s="102"/>
    </row>
    <row r="22" spans="1:8" x14ac:dyDescent="0.25">
      <c r="F22" s="102"/>
      <c r="G22" s="102"/>
    </row>
    <row r="23" spans="1:8" x14ac:dyDescent="0.25">
      <c r="F23" s="102"/>
      <c r="G23" s="102"/>
    </row>
    <row r="24" spans="1:8" x14ac:dyDescent="0.25">
      <c r="A24" s="210" t="s">
        <v>711</v>
      </c>
      <c r="B24" s="210"/>
      <c r="C24" s="210"/>
      <c r="D24" s="210" t="s">
        <v>712</v>
      </c>
      <c r="E24" s="210"/>
      <c r="F24" s="210"/>
      <c r="G24" s="212" t="s">
        <v>713</v>
      </c>
      <c r="H24" s="212"/>
    </row>
  </sheetData>
  <mergeCells count="7">
    <mergeCell ref="A4:G4"/>
    <mergeCell ref="A19:C19"/>
    <mergeCell ref="D19:F19"/>
    <mergeCell ref="G19:H19"/>
    <mergeCell ref="A24:C24"/>
    <mergeCell ref="D24:F24"/>
    <mergeCell ref="G24:H24"/>
  </mergeCells>
  <pageMargins left="0.70866141732283472" right="0.31496062992125984" top="0.74803149606299213" bottom="0.74803149606299213" header="0.31496062992125984" footer="0.31496062992125984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topLeftCell="A31" workbookViewId="0">
      <selection activeCell="B49" sqref="B49"/>
    </sheetView>
  </sheetViews>
  <sheetFormatPr defaultRowHeight="16.5" x14ac:dyDescent="0.25"/>
  <cols>
    <col min="1" max="1" width="4.5703125" style="84" customWidth="1"/>
    <col min="2" max="2" width="26.42578125" style="84" customWidth="1"/>
    <col min="3" max="3" width="15.85546875" style="84" customWidth="1"/>
    <col min="4" max="4" width="17.140625" style="84" customWidth="1"/>
    <col min="5" max="5" width="18.42578125" style="84" customWidth="1"/>
    <col min="6" max="6" width="11.85546875" style="93" customWidth="1"/>
    <col min="7" max="7" width="12.5703125" style="93" customWidth="1"/>
    <col min="8" max="8" width="27.85546875" style="84" customWidth="1"/>
    <col min="9" max="16384" width="9.140625" style="84"/>
  </cols>
  <sheetData>
    <row r="1" spans="1:8" x14ac:dyDescent="0.25">
      <c r="B1" s="84" t="s">
        <v>0</v>
      </c>
    </row>
    <row r="2" spans="1:8" x14ac:dyDescent="0.25">
      <c r="A2" s="85" t="s">
        <v>665</v>
      </c>
    </row>
    <row r="4" spans="1:8" x14ac:dyDescent="0.25">
      <c r="A4" s="214" t="s">
        <v>714</v>
      </c>
      <c r="B4" s="214"/>
      <c r="C4" s="214"/>
      <c r="D4" s="214"/>
      <c r="E4" s="214"/>
      <c r="F4" s="214"/>
      <c r="G4" s="214"/>
      <c r="H4" s="214"/>
    </row>
    <row r="6" spans="1:8" s="87" customFormat="1" x14ac:dyDescent="0.25">
      <c r="A6" s="211" t="s">
        <v>3</v>
      </c>
      <c r="B6" s="211" t="s">
        <v>4</v>
      </c>
      <c r="C6" s="211" t="s">
        <v>5</v>
      </c>
      <c r="D6" s="211" t="s">
        <v>666</v>
      </c>
      <c r="E6" s="211" t="s">
        <v>16</v>
      </c>
      <c r="F6" s="94" t="s">
        <v>715</v>
      </c>
      <c r="G6" s="94"/>
      <c r="H6" s="211" t="s">
        <v>17</v>
      </c>
    </row>
    <row r="7" spans="1:8" s="87" customFormat="1" ht="51" customHeight="1" x14ac:dyDescent="0.25">
      <c r="A7" s="211"/>
      <c r="B7" s="211"/>
      <c r="C7" s="211"/>
      <c r="D7" s="211"/>
      <c r="E7" s="211"/>
      <c r="F7" s="95" t="s">
        <v>687</v>
      </c>
      <c r="G7" s="95" t="s">
        <v>688</v>
      </c>
      <c r="H7" s="211"/>
    </row>
    <row r="8" spans="1:8" ht="49.5" x14ac:dyDescent="0.25">
      <c r="A8" s="96">
        <v>1</v>
      </c>
      <c r="B8" s="96" t="s">
        <v>144</v>
      </c>
      <c r="C8" s="97">
        <v>33470</v>
      </c>
      <c r="D8" s="99" t="s">
        <v>84</v>
      </c>
      <c r="E8" s="96" t="s">
        <v>668</v>
      </c>
      <c r="F8" s="98">
        <v>44682</v>
      </c>
      <c r="G8" s="98">
        <v>44835</v>
      </c>
      <c r="H8" s="96" t="s">
        <v>716</v>
      </c>
    </row>
    <row r="9" spans="1:8" ht="49.5" x14ac:dyDescent="0.25">
      <c r="A9" s="96">
        <v>2</v>
      </c>
      <c r="B9" s="96" t="s">
        <v>23</v>
      </c>
      <c r="C9" s="97">
        <v>30971</v>
      </c>
      <c r="D9" s="99" t="s">
        <v>24</v>
      </c>
      <c r="E9" s="96" t="s">
        <v>668</v>
      </c>
      <c r="F9" s="98">
        <v>44835</v>
      </c>
      <c r="G9" s="98">
        <v>44986</v>
      </c>
      <c r="H9" s="96" t="s">
        <v>717</v>
      </c>
    </row>
    <row r="10" spans="1:8" ht="49.5" x14ac:dyDescent="0.25">
      <c r="A10" s="96">
        <v>3</v>
      </c>
      <c r="B10" s="96" t="s">
        <v>157</v>
      </c>
      <c r="C10" s="97">
        <v>32744</v>
      </c>
      <c r="D10" s="96" t="s">
        <v>24</v>
      </c>
      <c r="E10" s="96" t="s">
        <v>689</v>
      </c>
      <c r="F10" s="98">
        <v>44562</v>
      </c>
      <c r="G10" s="98">
        <v>44562</v>
      </c>
      <c r="H10" s="96" t="s">
        <v>718</v>
      </c>
    </row>
    <row r="11" spans="1:8" ht="49.5" x14ac:dyDescent="0.25">
      <c r="A11" s="96">
        <v>4</v>
      </c>
      <c r="B11" s="96" t="s">
        <v>203</v>
      </c>
      <c r="C11" s="97">
        <v>34761</v>
      </c>
      <c r="D11" s="99" t="s">
        <v>102</v>
      </c>
      <c r="E11" s="96" t="s">
        <v>671</v>
      </c>
      <c r="F11" s="98">
        <v>44774</v>
      </c>
      <c r="G11" s="98">
        <v>44927</v>
      </c>
      <c r="H11" s="96" t="s">
        <v>719</v>
      </c>
    </row>
    <row r="12" spans="1:8" ht="49.5" x14ac:dyDescent="0.25">
      <c r="A12" s="96">
        <v>5</v>
      </c>
      <c r="B12" s="96" t="s">
        <v>215</v>
      </c>
      <c r="C12" s="97">
        <v>34808</v>
      </c>
      <c r="D12" s="99" t="s">
        <v>24</v>
      </c>
      <c r="E12" s="96" t="s">
        <v>671</v>
      </c>
      <c r="F12" s="98">
        <v>44562</v>
      </c>
      <c r="G12" s="98">
        <v>44621</v>
      </c>
      <c r="H12" s="96" t="s">
        <v>720</v>
      </c>
    </row>
    <row r="13" spans="1:8" ht="49.5" x14ac:dyDescent="0.25">
      <c r="A13" s="96">
        <v>6</v>
      </c>
      <c r="B13" s="96" t="s">
        <v>245</v>
      </c>
      <c r="C13" s="97">
        <v>34553</v>
      </c>
      <c r="D13" s="96" t="s">
        <v>102</v>
      </c>
      <c r="E13" s="96" t="s">
        <v>696</v>
      </c>
      <c r="F13" s="98">
        <v>44713</v>
      </c>
      <c r="G13" s="98">
        <v>44866</v>
      </c>
      <c r="H13" s="96" t="s">
        <v>721</v>
      </c>
    </row>
    <row r="14" spans="1:8" ht="49.5" x14ac:dyDescent="0.25">
      <c r="A14" s="96">
        <v>7</v>
      </c>
      <c r="B14" s="96" t="s">
        <v>257</v>
      </c>
      <c r="C14" s="97">
        <v>32426</v>
      </c>
      <c r="D14" s="96" t="s">
        <v>24</v>
      </c>
      <c r="E14" s="96" t="s">
        <v>696</v>
      </c>
      <c r="F14" s="98">
        <v>44593</v>
      </c>
      <c r="G14" s="98">
        <v>44743</v>
      </c>
      <c r="H14" s="96" t="s">
        <v>722</v>
      </c>
    </row>
    <row r="15" spans="1:8" s="105" customFormat="1" ht="49.5" x14ac:dyDescent="0.25">
      <c r="A15" s="96">
        <v>8</v>
      </c>
      <c r="B15" s="110" t="s">
        <v>276</v>
      </c>
      <c r="C15" s="111">
        <v>31909</v>
      </c>
      <c r="D15" s="110" t="s">
        <v>24</v>
      </c>
      <c r="E15" s="110" t="s">
        <v>673</v>
      </c>
      <c r="F15" s="98">
        <v>45017</v>
      </c>
      <c r="G15" s="98">
        <v>45170</v>
      </c>
      <c r="H15" s="96" t="s">
        <v>723</v>
      </c>
    </row>
    <row r="16" spans="1:8" ht="49.5" x14ac:dyDescent="0.25">
      <c r="A16" s="96">
        <v>9</v>
      </c>
      <c r="B16" s="96" t="s">
        <v>287</v>
      </c>
      <c r="C16" s="97">
        <v>31709</v>
      </c>
      <c r="D16" s="96" t="s">
        <v>24</v>
      </c>
      <c r="E16" s="110" t="s">
        <v>673</v>
      </c>
      <c r="F16" s="98">
        <v>44562</v>
      </c>
      <c r="G16" s="98">
        <v>44986</v>
      </c>
      <c r="H16" s="96" t="s">
        <v>724</v>
      </c>
    </row>
    <row r="17" spans="1:8" ht="49.5" x14ac:dyDescent="0.25">
      <c r="A17" s="96">
        <v>10</v>
      </c>
      <c r="B17" s="96" t="s">
        <v>340</v>
      </c>
      <c r="C17" s="97">
        <v>34613</v>
      </c>
      <c r="D17" s="108" t="s">
        <v>102</v>
      </c>
      <c r="E17" s="96" t="s">
        <v>699</v>
      </c>
      <c r="F17" s="98">
        <v>44562</v>
      </c>
      <c r="G17" s="98">
        <v>44682</v>
      </c>
      <c r="H17" s="96" t="s">
        <v>725</v>
      </c>
    </row>
    <row r="18" spans="1:8" ht="49.5" x14ac:dyDescent="0.25">
      <c r="A18" s="96">
        <v>11</v>
      </c>
      <c r="B18" s="96" t="s">
        <v>352</v>
      </c>
      <c r="C18" s="107">
        <v>34214</v>
      </c>
      <c r="D18" s="96" t="s">
        <v>24</v>
      </c>
      <c r="E18" s="96" t="s">
        <v>699</v>
      </c>
      <c r="F18" s="98">
        <v>44743</v>
      </c>
      <c r="G18" s="98">
        <v>44896</v>
      </c>
      <c r="H18" s="96" t="s">
        <v>726</v>
      </c>
    </row>
    <row r="19" spans="1:8" ht="49.5" x14ac:dyDescent="0.25">
      <c r="A19" s="96">
        <v>12</v>
      </c>
      <c r="B19" s="96" t="s">
        <v>727</v>
      </c>
      <c r="C19" s="97">
        <v>29816</v>
      </c>
      <c r="D19" s="108" t="s">
        <v>24</v>
      </c>
      <c r="E19" s="96" t="s">
        <v>690</v>
      </c>
      <c r="F19" s="98">
        <v>44562</v>
      </c>
      <c r="G19" s="98">
        <v>44713</v>
      </c>
      <c r="H19" s="96" t="s">
        <v>728</v>
      </c>
    </row>
    <row r="20" spans="1:8" ht="49.5" x14ac:dyDescent="0.25">
      <c r="A20" s="96">
        <v>13</v>
      </c>
      <c r="B20" s="96" t="s">
        <v>225</v>
      </c>
      <c r="C20" s="97">
        <v>33787</v>
      </c>
      <c r="D20" s="99" t="s">
        <v>84</v>
      </c>
      <c r="E20" s="96" t="s">
        <v>707</v>
      </c>
      <c r="F20" s="98">
        <v>44562</v>
      </c>
      <c r="G20" s="98">
        <v>44621</v>
      </c>
      <c r="H20" s="96" t="s">
        <v>729</v>
      </c>
    </row>
    <row r="21" spans="1:8" ht="49.5" x14ac:dyDescent="0.25">
      <c r="A21" s="96">
        <v>14</v>
      </c>
      <c r="B21" s="96" t="s">
        <v>438</v>
      </c>
      <c r="C21" s="97">
        <v>35744</v>
      </c>
      <c r="D21" s="96" t="s">
        <v>64</v>
      </c>
      <c r="E21" s="96" t="s">
        <v>730</v>
      </c>
      <c r="F21" s="98">
        <v>44805</v>
      </c>
      <c r="G21" s="98">
        <v>44958</v>
      </c>
      <c r="H21" s="96" t="s">
        <v>731</v>
      </c>
    </row>
    <row r="22" spans="1:8" ht="49.5" x14ac:dyDescent="0.25">
      <c r="A22" s="96">
        <v>15</v>
      </c>
      <c r="B22" s="96" t="s">
        <v>430</v>
      </c>
      <c r="C22" s="97">
        <v>34372</v>
      </c>
      <c r="D22" s="99" t="s">
        <v>102</v>
      </c>
      <c r="E22" s="96" t="s">
        <v>730</v>
      </c>
      <c r="F22" s="98">
        <v>44866</v>
      </c>
      <c r="G22" s="98">
        <v>45017</v>
      </c>
      <c r="H22" s="96" t="s">
        <v>732</v>
      </c>
    </row>
    <row r="23" spans="1:8" ht="49.5" x14ac:dyDescent="0.25">
      <c r="A23" s="96">
        <v>16</v>
      </c>
      <c r="B23" s="96" t="s">
        <v>468</v>
      </c>
      <c r="C23" s="107">
        <v>33948</v>
      </c>
      <c r="D23" s="96" t="s">
        <v>24</v>
      </c>
      <c r="E23" s="96" t="s">
        <v>675</v>
      </c>
      <c r="F23" s="98">
        <v>44986</v>
      </c>
      <c r="G23" s="98">
        <v>45139</v>
      </c>
      <c r="H23" s="96" t="s">
        <v>733</v>
      </c>
    </row>
    <row r="24" spans="1:8" ht="49.5" x14ac:dyDescent="0.25">
      <c r="A24" s="96">
        <v>17</v>
      </c>
      <c r="B24" s="96" t="s">
        <v>472</v>
      </c>
      <c r="C24" s="97">
        <v>30989</v>
      </c>
      <c r="D24" s="108" t="s">
        <v>24</v>
      </c>
      <c r="E24" s="96" t="s">
        <v>675</v>
      </c>
      <c r="F24" s="98">
        <v>44774</v>
      </c>
      <c r="G24" s="98">
        <v>44927</v>
      </c>
      <c r="H24" s="96" t="s">
        <v>734</v>
      </c>
    </row>
    <row r="25" spans="1:8" ht="49.5" x14ac:dyDescent="0.25">
      <c r="A25" s="96">
        <v>18</v>
      </c>
      <c r="B25" s="96" t="s">
        <v>501</v>
      </c>
      <c r="C25" s="97">
        <v>34013</v>
      </c>
      <c r="D25" s="96" t="s">
        <v>64</v>
      </c>
      <c r="E25" s="96" t="s">
        <v>735</v>
      </c>
      <c r="F25" s="98">
        <v>44562</v>
      </c>
      <c r="G25" s="98">
        <v>44562</v>
      </c>
      <c r="H25" s="96" t="s">
        <v>736</v>
      </c>
    </row>
    <row r="26" spans="1:8" ht="49.5" x14ac:dyDescent="0.25">
      <c r="A26" s="96">
        <v>19</v>
      </c>
      <c r="B26" s="96" t="s">
        <v>523</v>
      </c>
      <c r="C26" s="97">
        <v>31727</v>
      </c>
      <c r="D26" s="108" t="s">
        <v>24</v>
      </c>
      <c r="E26" s="96" t="s">
        <v>737</v>
      </c>
      <c r="F26" s="98">
        <v>45047</v>
      </c>
      <c r="G26" s="98">
        <v>45200</v>
      </c>
      <c r="H26" s="96" t="s">
        <v>738</v>
      </c>
    </row>
    <row r="27" spans="1:8" ht="49.5" x14ac:dyDescent="0.25">
      <c r="A27" s="96">
        <v>20</v>
      </c>
      <c r="B27" s="96" t="s">
        <v>540</v>
      </c>
      <c r="C27" s="97">
        <v>34748</v>
      </c>
      <c r="D27" s="99" t="s">
        <v>102</v>
      </c>
      <c r="E27" s="96" t="s">
        <v>739</v>
      </c>
      <c r="F27" s="98">
        <v>44835</v>
      </c>
      <c r="G27" s="98">
        <v>44986</v>
      </c>
      <c r="H27" s="96" t="s">
        <v>740</v>
      </c>
    </row>
    <row r="28" spans="1:8" ht="49.5" x14ac:dyDescent="0.25">
      <c r="A28" s="96">
        <v>21</v>
      </c>
      <c r="B28" s="96" t="s">
        <v>563</v>
      </c>
      <c r="C28" s="97">
        <v>34673</v>
      </c>
      <c r="D28" s="99" t="s">
        <v>102</v>
      </c>
      <c r="E28" s="96" t="s">
        <v>741</v>
      </c>
      <c r="F28" s="98">
        <v>44562</v>
      </c>
      <c r="G28" s="98">
        <v>44593</v>
      </c>
      <c r="H28" s="96" t="s">
        <v>742</v>
      </c>
    </row>
    <row r="29" spans="1:8" ht="49.5" x14ac:dyDescent="0.25">
      <c r="A29" s="96">
        <v>22</v>
      </c>
      <c r="B29" s="96" t="s">
        <v>566</v>
      </c>
      <c r="C29" s="97">
        <v>32874</v>
      </c>
      <c r="D29" s="99" t="s">
        <v>344</v>
      </c>
      <c r="E29" s="96" t="s">
        <v>741</v>
      </c>
      <c r="F29" s="98">
        <v>44835</v>
      </c>
      <c r="G29" s="98">
        <v>44986</v>
      </c>
      <c r="H29" s="96" t="s">
        <v>743</v>
      </c>
    </row>
    <row r="30" spans="1:8" ht="49.5" x14ac:dyDescent="0.25">
      <c r="A30" s="96">
        <v>23</v>
      </c>
      <c r="B30" s="96" t="s">
        <v>575</v>
      </c>
      <c r="C30" s="97">
        <v>32862</v>
      </c>
      <c r="D30" s="96" t="s">
        <v>545</v>
      </c>
      <c r="E30" s="96" t="s">
        <v>741</v>
      </c>
      <c r="F30" s="98">
        <v>44562</v>
      </c>
      <c r="G30" s="98">
        <v>44652</v>
      </c>
      <c r="H30" s="96" t="s">
        <v>744</v>
      </c>
    </row>
    <row r="31" spans="1:8" ht="49.5" x14ac:dyDescent="0.25">
      <c r="A31" s="96">
        <v>24</v>
      </c>
      <c r="B31" s="96" t="s">
        <v>578</v>
      </c>
      <c r="C31" s="97">
        <v>30081</v>
      </c>
      <c r="D31" s="99" t="s">
        <v>344</v>
      </c>
      <c r="E31" s="96" t="s">
        <v>741</v>
      </c>
      <c r="F31" s="98">
        <v>44593</v>
      </c>
      <c r="G31" s="98">
        <v>44743</v>
      </c>
      <c r="H31" s="96" t="s">
        <v>745</v>
      </c>
    </row>
    <row r="32" spans="1:8" ht="49.5" x14ac:dyDescent="0.25">
      <c r="A32" s="96">
        <v>25</v>
      </c>
      <c r="B32" s="96" t="s">
        <v>340</v>
      </c>
      <c r="C32" s="107">
        <v>33171</v>
      </c>
      <c r="D32" s="96" t="s">
        <v>344</v>
      </c>
      <c r="E32" s="96" t="s">
        <v>741</v>
      </c>
      <c r="F32" s="98">
        <v>44593</v>
      </c>
      <c r="G32" s="98">
        <v>44743</v>
      </c>
      <c r="H32" s="96" t="s">
        <v>746</v>
      </c>
    </row>
    <row r="33" spans="1:8" ht="49.5" x14ac:dyDescent="0.25">
      <c r="A33" s="96">
        <v>26</v>
      </c>
      <c r="B33" s="96" t="s">
        <v>589</v>
      </c>
      <c r="C33" s="97">
        <v>32818</v>
      </c>
      <c r="D33" s="96" t="s">
        <v>590</v>
      </c>
      <c r="E33" s="96" t="s">
        <v>747</v>
      </c>
      <c r="F33" s="98">
        <v>44562</v>
      </c>
      <c r="G33" s="98">
        <v>44593</v>
      </c>
      <c r="H33" s="96" t="s">
        <v>748</v>
      </c>
    </row>
    <row r="34" spans="1:8" ht="49.5" x14ac:dyDescent="0.25">
      <c r="A34" s="96">
        <v>27</v>
      </c>
      <c r="B34" s="96" t="s">
        <v>274</v>
      </c>
      <c r="C34" s="97">
        <v>34490</v>
      </c>
      <c r="D34" s="96" t="s">
        <v>102</v>
      </c>
      <c r="E34" s="96" t="s">
        <v>673</v>
      </c>
      <c r="F34" s="98">
        <v>45108</v>
      </c>
      <c r="G34" s="98">
        <v>45261</v>
      </c>
      <c r="H34" s="96" t="s">
        <v>783</v>
      </c>
    </row>
    <row r="35" spans="1:8" x14ac:dyDescent="0.25">
      <c r="A35" s="100"/>
      <c r="B35" s="100"/>
      <c r="C35" s="100"/>
      <c r="D35" s="100"/>
      <c r="E35" s="100"/>
      <c r="F35" s="102"/>
      <c r="G35" s="102"/>
      <c r="H35" s="100"/>
    </row>
    <row r="36" spans="1:8" x14ac:dyDescent="0.25">
      <c r="A36" s="100"/>
      <c r="B36" s="100"/>
      <c r="C36" s="100"/>
      <c r="D36" s="100"/>
      <c r="E36" s="100"/>
      <c r="F36" s="102"/>
      <c r="G36" s="213" t="s">
        <v>749</v>
      </c>
      <c r="H36" s="213"/>
    </row>
    <row r="37" spans="1:8" s="187" customFormat="1" x14ac:dyDescent="0.25">
      <c r="A37" s="210" t="s">
        <v>684</v>
      </c>
      <c r="B37" s="210"/>
      <c r="C37" s="210"/>
      <c r="D37" s="210" t="s">
        <v>784</v>
      </c>
      <c r="E37" s="210"/>
      <c r="F37" s="210"/>
      <c r="G37" s="212" t="s">
        <v>692</v>
      </c>
      <c r="H37" s="212"/>
    </row>
    <row r="38" spans="1:8" s="100" customFormat="1" x14ac:dyDescent="0.25">
      <c r="F38" s="102"/>
      <c r="G38" s="102"/>
    </row>
    <row r="39" spans="1:8" s="100" customFormat="1" x14ac:dyDescent="0.25">
      <c r="F39" s="102"/>
      <c r="G39" s="102"/>
    </row>
    <row r="40" spans="1:8" s="100" customFormat="1" x14ac:dyDescent="0.25">
      <c r="F40" s="102"/>
      <c r="G40" s="102"/>
    </row>
    <row r="41" spans="1:8" s="100" customFormat="1" x14ac:dyDescent="0.25">
      <c r="F41" s="102"/>
      <c r="G41" s="102"/>
    </row>
    <row r="42" spans="1:8" s="100" customFormat="1" x14ac:dyDescent="0.25">
      <c r="A42" s="210" t="s">
        <v>711</v>
      </c>
      <c r="B42" s="210"/>
      <c r="C42" s="210"/>
      <c r="D42" s="210" t="s">
        <v>712</v>
      </c>
      <c r="E42" s="210"/>
      <c r="F42" s="210"/>
      <c r="G42" s="212" t="s">
        <v>713</v>
      </c>
      <c r="H42" s="212"/>
    </row>
    <row r="43" spans="1:8" x14ac:dyDescent="0.25">
      <c r="A43" s="100"/>
      <c r="B43" s="100"/>
      <c r="C43" s="100"/>
      <c r="D43" s="100"/>
      <c r="E43" s="100"/>
      <c r="F43" s="102"/>
      <c r="G43" s="102"/>
      <c r="H43" s="100"/>
    </row>
    <row r="44" spans="1:8" x14ac:dyDescent="0.25">
      <c r="A44" s="100"/>
      <c r="B44" s="100"/>
      <c r="C44" s="100"/>
      <c r="D44" s="100"/>
      <c r="E44" s="100"/>
      <c r="F44" s="102"/>
      <c r="G44" s="102"/>
      <c r="H44" s="100"/>
    </row>
    <row r="45" spans="1:8" x14ac:dyDescent="0.25">
      <c r="A45" s="100"/>
      <c r="B45" s="100"/>
      <c r="C45" s="100"/>
      <c r="D45" s="100"/>
      <c r="E45" s="100"/>
      <c r="F45" s="102"/>
      <c r="G45" s="102"/>
      <c r="H45" s="100"/>
    </row>
    <row r="46" spans="1:8" x14ac:dyDescent="0.25">
      <c r="A46" s="100"/>
      <c r="B46" s="100"/>
      <c r="C46" s="100"/>
      <c r="D46" s="100"/>
      <c r="E46" s="100"/>
      <c r="F46" s="102"/>
      <c r="G46" s="102"/>
      <c r="H46" s="100"/>
    </row>
    <row r="47" spans="1:8" x14ac:dyDescent="0.25">
      <c r="A47" s="100"/>
      <c r="B47" s="100"/>
      <c r="C47" s="100"/>
      <c r="D47" s="100"/>
      <c r="E47" s="100"/>
      <c r="F47" s="102"/>
      <c r="G47" s="102"/>
      <c r="H47" s="100"/>
    </row>
    <row r="48" spans="1:8" x14ac:dyDescent="0.25">
      <c r="A48" s="100"/>
      <c r="B48" s="100"/>
      <c r="C48" s="100"/>
      <c r="D48" s="100"/>
      <c r="E48" s="100"/>
      <c r="F48" s="102"/>
      <c r="G48" s="102"/>
      <c r="H48" s="100"/>
    </row>
    <row r="49" spans="1:8" x14ac:dyDescent="0.25">
      <c r="A49" s="100"/>
      <c r="B49" s="100"/>
      <c r="C49" s="100"/>
      <c r="D49" s="100"/>
      <c r="E49" s="100"/>
      <c r="F49" s="102"/>
      <c r="G49" s="102"/>
      <c r="H49" s="100"/>
    </row>
    <row r="50" spans="1:8" x14ac:dyDescent="0.25">
      <c r="A50" s="100"/>
      <c r="B50" s="100"/>
      <c r="C50" s="100"/>
      <c r="D50" s="100"/>
      <c r="E50" s="100"/>
      <c r="F50" s="102"/>
      <c r="G50" s="102"/>
      <c r="H50" s="100"/>
    </row>
    <row r="51" spans="1:8" x14ac:dyDescent="0.25">
      <c r="A51" s="100"/>
      <c r="B51" s="100"/>
      <c r="C51" s="100"/>
      <c r="D51" s="100"/>
      <c r="E51" s="100"/>
      <c r="F51" s="102"/>
      <c r="G51" s="102"/>
      <c r="H51" s="100"/>
    </row>
    <row r="52" spans="1:8" x14ac:dyDescent="0.25">
      <c r="A52" s="100"/>
      <c r="B52" s="100"/>
      <c r="C52" s="100"/>
      <c r="D52" s="100"/>
      <c r="E52" s="100"/>
      <c r="F52" s="102"/>
      <c r="G52" s="102"/>
      <c r="H52" s="100"/>
    </row>
    <row r="53" spans="1:8" x14ac:dyDescent="0.25">
      <c r="A53" s="100"/>
      <c r="B53" s="100"/>
      <c r="C53" s="100"/>
      <c r="D53" s="100"/>
      <c r="E53" s="100"/>
      <c r="F53" s="102"/>
      <c r="G53" s="102"/>
      <c r="H53" s="100"/>
    </row>
    <row r="54" spans="1:8" x14ac:dyDescent="0.25">
      <c r="A54" s="100"/>
      <c r="B54" s="100"/>
      <c r="C54" s="100"/>
      <c r="D54" s="100"/>
      <c r="E54" s="100"/>
      <c r="F54" s="102"/>
      <c r="G54" s="102"/>
      <c r="H54" s="100"/>
    </row>
    <row r="55" spans="1:8" x14ac:dyDescent="0.25">
      <c r="A55" s="100"/>
      <c r="B55" s="100"/>
      <c r="C55" s="100"/>
      <c r="D55" s="100"/>
      <c r="E55" s="100"/>
      <c r="F55" s="102"/>
      <c r="G55" s="102"/>
      <c r="H55" s="100"/>
    </row>
    <row r="56" spans="1:8" x14ac:dyDescent="0.25">
      <c r="A56" s="100"/>
      <c r="B56" s="100"/>
      <c r="C56" s="100"/>
      <c r="D56" s="100"/>
      <c r="E56" s="100"/>
      <c r="F56" s="102"/>
      <c r="G56" s="102"/>
      <c r="H56" s="100"/>
    </row>
    <row r="57" spans="1:8" x14ac:dyDescent="0.25">
      <c r="A57" s="100"/>
      <c r="B57" s="100"/>
      <c r="C57" s="100"/>
      <c r="D57" s="100"/>
      <c r="E57" s="100"/>
      <c r="F57" s="102"/>
      <c r="G57" s="102"/>
      <c r="H57" s="100"/>
    </row>
    <row r="58" spans="1:8" x14ac:dyDescent="0.25">
      <c r="A58" s="100"/>
      <c r="B58" s="100"/>
      <c r="C58" s="100"/>
      <c r="D58" s="100"/>
      <c r="E58" s="100"/>
      <c r="F58" s="102"/>
      <c r="G58" s="102"/>
      <c r="H58" s="100"/>
    </row>
    <row r="59" spans="1:8" x14ac:dyDescent="0.25">
      <c r="A59" s="100"/>
      <c r="B59" s="100"/>
      <c r="C59" s="100"/>
      <c r="D59" s="100"/>
      <c r="E59" s="100"/>
      <c r="F59" s="102"/>
      <c r="G59" s="102"/>
      <c r="H59" s="100"/>
    </row>
    <row r="60" spans="1:8" x14ac:dyDescent="0.25">
      <c r="A60" s="100"/>
      <c r="B60" s="100"/>
      <c r="C60" s="100"/>
      <c r="D60" s="100"/>
      <c r="E60" s="100"/>
      <c r="F60" s="102"/>
      <c r="G60" s="102"/>
      <c r="H60" s="100"/>
    </row>
    <row r="61" spans="1:8" x14ac:dyDescent="0.25">
      <c r="A61" s="100"/>
      <c r="B61" s="100"/>
      <c r="C61" s="100"/>
      <c r="D61" s="100"/>
      <c r="E61" s="100"/>
      <c r="F61" s="102"/>
      <c r="G61" s="102"/>
      <c r="H61" s="100"/>
    </row>
    <row r="62" spans="1:8" x14ac:dyDescent="0.25">
      <c r="A62" s="100"/>
      <c r="B62" s="100"/>
      <c r="C62" s="100"/>
      <c r="D62" s="100"/>
      <c r="E62" s="100"/>
      <c r="F62" s="102"/>
      <c r="G62" s="102"/>
      <c r="H62" s="100"/>
    </row>
    <row r="63" spans="1:8" x14ac:dyDescent="0.25">
      <c r="A63" s="100"/>
      <c r="B63" s="100"/>
      <c r="C63" s="100"/>
      <c r="D63" s="100"/>
      <c r="E63" s="100"/>
      <c r="F63" s="102"/>
      <c r="G63" s="102"/>
      <c r="H63" s="100"/>
    </row>
    <row r="64" spans="1:8" x14ac:dyDescent="0.25">
      <c r="A64" s="100"/>
      <c r="B64" s="100"/>
      <c r="C64" s="100"/>
      <c r="D64" s="100"/>
      <c r="E64" s="100"/>
      <c r="F64" s="102"/>
      <c r="G64" s="102"/>
      <c r="H64" s="100"/>
    </row>
    <row r="65" spans="1:8" x14ac:dyDescent="0.25">
      <c r="A65" s="100"/>
      <c r="B65" s="100"/>
      <c r="C65" s="100"/>
      <c r="D65" s="100"/>
      <c r="E65" s="100"/>
      <c r="F65" s="102"/>
      <c r="G65" s="102"/>
      <c r="H65" s="100"/>
    </row>
    <row r="66" spans="1:8" x14ac:dyDescent="0.25">
      <c r="A66" s="100"/>
      <c r="B66" s="100"/>
      <c r="C66" s="100"/>
      <c r="D66" s="100"/>
      <c r="E66" s="100"/>
      <c r="F66" s="102"/>
      <c r="G66" s="102"/>
      <c r="H66" s="100"/>
    </row>
    <row r="67" spans="1:8" x14ac:dyDescent="0.25">
      <c r="A67" s="100"/>
      <c r="B67" s="100"/>
      <c r="C67" s="100"/>
      <c r="D67" s="100"/>
      <c r="E67" s="100"/>
      <c r="F67" s="102"/>
      <c r="G67" s="102"/>
      <c r="H67" s="100"/>
    </row>
    <row r="68" spans="1:8" x14ac:dyDescent="0.25">
      <c r="A68" s="100"/>
      <c r="B68" s="100"/>
      <c r="C68" s="100"/>
      <c r="D68" s="100"/>
      <c r="E68" s="100"/>
      <c r="F68" s="102"/>
      <c r="G68" s="102"/>
      <c r="H68" s="100"/>
    </row>
    <row r="69" spans="1:8" x14ac:dyDescent="0.25">
      <c r="A69" s="100"/>
      <c r="B69" s="100"/>
      <c r="C69" s="100"/>
      <c r="D69" s="100"/>
      <c r="E69" s="100"/>
      <c r="F69" s="102"/>
      <c r="G69" s="102"/>
      <c r="H69" s="100"/>
    </row>
    <row r="70" spans="1:8" x14ac:dyDescent="0.25">
      <c r="A70" s="100"/>
      <c r="B70" s="100"/>
      <c r="C70" s="100"/>
      <c r="D70" s="100"/>
      <c r="E70" s="100"/>
      <c r="F70" s="102"/>
      <c r="G70" s="102"/>
      <c r="H70" s="100"/>
    </row>
    <row r="71" spans="1:8" x14ac:dyDescent="0.25">
      <c r="A71" s="100"/>
      <c r="B71" s="100"/>
      <c r="C71" s="100"/>
      <c r="D71" s="100"/>
      <c r="E71" s="100"/>
      <c r="F71" s="102"/>
      <c r="G71" s="102"/>
      <c r="H71" s="100"/>
    </row>
    <row r="72" spans="1:8" x14ac:dyDescent="0.25">
      <c r="A72" s="103"/>
      <c r="B72" s="103"/>
      <c r="C72" s="103"/>
      <c r="D72" s="103"/>
      <c r="E72" s="103"/>
      <c r="F72" s="104"/>
      <c r="G72" s="104"/>
      <c r="H72" s="103"/>
    </row>
    <row r="73" spans="1:8" x14ac:dyDescent="0.25">
      <c r="A73" s="103"/>
      <c r="B73" s="103"/>
      <c r="C73" s="103"/>
      <c r="D73" s="103"/>
      <c r="E73" s="103"/>
      <c r="F73" s="104"/>
      <c r="G73" s="104"/>
      <c r="H73" s="103"/>
    </row>
    <row r="74" spans="1:8" x14ac:dyDescent="0.25">
      <c r="A74" s="103"/>
      <c r="B74" s="103"/>
      <c r="C74" s="103"/>
      <c r="D74" s="103"/>
      <c r="E74" s="103"/>
      <c r="F74" s="104"/>
      <c r="G74" s="104"/>
      <c r="H74" s="103"/>
    </row>
    <row r="75" spans="1:8" x14ac:dyDescent="0.25">
      <c r="A75" s="103"/>
      <c r="B75" s="103"/>
      <c r="C75" s="103"/>
      <c r="D75" s="103"/>
      <c r="E75" s="103"/>
      <c r="F75" s="104"/>
      <c r="G75" s="104"/>
      <c r="H75" s="103"/>
    </row>
    <row r="76" spans="1:8" x14ac:dyDescent="0.25">
      <c r="A76" s="103"/>
      <c r="B76" s="103"/>
      <c r="C76" s="103"/>
      <c r="D76" s="103"/>
      <c r="E76" s="103"/>
      <c r="F76" s="104"/>
      <c r="G76" s="104"/>
      <c r="H76" s="103"/>
    </row>
    <row r="77" spans="1:8" x14ac:dyDescent="0.25">
      <c r="A77" s="103"/>
      <c r="B77" s="103"/>
      <c r="C77" s="103"/>
      <c r="D77" s="103"/>
      <c r="E77" s="103"/>
      <c r="F77" s="104"/>
      <c r="G77" s="104"/>
      <c r="H77" s="103"/>
    </row>
    <row r="78" spans="1:8" x14ac:dyDescent="0.25">
      <c r="A78" s="103"/>
      <c r="B78" s="103"/>
      <c r="C78" s="103"/>
      <c r="D78" s="103"/>
      <c r="E78" s="103"/>
      <c r="F78" s="104"/>
      <c r="G78" s="104"/>
      <c r="H78" s="103"/>
    </row>
    <row r="79" spans="1:8" x14ac:dyDescent="0.25">
      <c r="A79" s="103"/>
      <c r="B79" s="103"/>
      <c r="C79" s="103"/>
      <c r="D79" s="103"/>
      <c r="E79" s="103"/>
      <c r="F79" s="104"/>
      <c r="G79" s="104"/>
      <c r="H79" s="103"/>
    </row>
    <row r="80" spans="1:8" x14ac:dyDescent="0.25">
      <c r="A80" s="103"/>
      <c r="B80" s="103"/>
      <c r="C80" s="103"/>
      <c r="D80" s="103"/>
      <c r="E80" s="103"/>
      <c r="F80" s="104"/>
      <c r="G80" s="104"/>
      <c r="H80" s="103"/>
    </row>
    <row r="81" spans="1:8" x14ac:dyDescent="0.25">
      <c r="A81" s="103"/>
      <c r="B81" s="103"/>
      <c r="C81" s="103"/>
      <c r="D81" s="103"/>
      <c r="E81" s="103"/>
      <c r="F81" s="104"/>
      <c r="G81" s="104"/>
      <c r="H81" s="103"/>
    </row>
    <row r="82" spans="1:8" x14ac:dyDescent="0.25">
      <c r="A82" s="103"/>
      <c r="B82" s="103"/>
      <c r="C82" s="103"/>
      <c r="D82" s="103"/>
      <c r="E82" s="103"/>
      <c r="F82" s="104"/>
      <c r="G82" s="104"/>
      <c r="H82" s="103"/>
    </row>
    <row r="83" spans="1:8" x14ac:dyDescent="0.25">
      <c r="A83" s="103"/>
      <c r="B83" s="103"/>
      <c r="C83" s="103"/>
      <c r="D83" s="103"/>
      <c r="E83" s="103"/>
      <c r="F83" s="104"/>
      <c r="G83" s="104"/>
      <c r="H83" s="103"/>
    </row>
    <row r="84" spans="1:8" x14ac:dyDescent="0.25">
      <c r="A84" s="103"/>
      <c r="B84" s="103"/>
      <c r="C84" s="103"/>
      <c r="D84" s="103"/>
      <c r="E84" s="103"/>
      <c r="F84" s="104"/>
      <c r="G84" s="104"/>
      <c r="H84" s="103"/>
    </row>
    <row r="85" spans="1:8" x14ac:dyDescent="0.25">
      <c r="A85" s="103"/>
      <c r="B85" s="103"/>
      <c r="C85" s="103"/>
      <c r="D85" s="103"/>
      <c r="E85" s="103"/>
      <c r="F85" s="104"/>
      <c r="G85" s="104"/>
      <c r="H85" s="103"/>
    </row>
    <row r="86" spans="1:8" x14ac:dyDescent="0.25">
      <c r="A86" s="103"/>
      <c r="B86" s="103"/>
      <c r="C86" s="103"/>
      <c r="D86" s="103"/>
      <c r="E86" s="103"/>
      <c r="F86" s="104"/>
      <c r="G86" s="104"/>
      <c r="H86" s="103"/>
    </row>
    <row r="87" spans="1:8" x14ac:dyDescent="0.25">
      <c r="A87" s="103"/>
      <c r="B87" s="103"/>
      <c r="C87" s="103"/>
      <c r="D87" s="103"/>
      <c r="E87" s="103"/>
      <c r="F87" s="104"/>
      <c r="G87" s="104"/>
      <c r="H87" s="103"/>
    </row>
    <row r="88" spans="1:8" x14ac:dyDescent="0.25">
      <c r="A88" s="103"/>
      <c r="B88" s="103"/>
      <c r="C88" s="103"/>
      <c r="D88" s="103"/>
      <c r="E88" s="103"/>
      <c r="F88" s="104"/>
      <c r="G88" s="104"/>
      <c r="H88" s="103"/>
    </row>
    <row r="89" spans="1:8" x14ac:dyDescent="0.25">
      <c r="A89" s="103"/>
      <c r="B89" s="103"/>
      <c r="C89" s="103"/>
      <c r="D89" s="103"/>
      <c r="E89" s="103"/>
      <c r="F89" s="104"/>
      <c r="G89" s="104"/>
      <c r="H89" s="103"/>
    </row>
    <row r="90" spans="1:8" x14ac:dyDescent="0.25">
      <c r="A90" s="103"/>
      <c r="B90" s="103"/>
      <c r="C90" s="103"/>
      <c r="D90" s="103"/>
      <c r="E90" s="103"/>
      <c r="F90" s="104"/>
      <c r="G90" s="104"/>
      <c r="H90" s="103"/>
    </row>
    <row r="91" spans="1:8" x14ac:dyDescent="0.25">
      <c r="A91" s="103"/>
      <c r="B91" s="103"/>
      <c r="C91" s="103"/>
      <c r="D91" s="103"/>
      <c r="E91" s="103"/>
      <c r="F91" s="104"/>
      <c r="G91" s="104"/>
      <c r="H91" s="103"/>
    </row>
    <row r="92" spans="1:8" x14ac:dyDescent="0.25">
      <c r="A92" s="103"/>
      <c r="B92" s="103"/>
      <c r="C92" s="103"/>
      <c r="D92" s="103"/>
      <c r="E92" s="103"/>
      <c r="F92" s="104"/>
      <c r="G92" s="104"/>
      <c r="H92" s="103"/>
    </row>
    <row r="93" spans="1:8" x14ac:dyDescent="0.25">
      <c r="A93" s="103"/>
      <c r="B93" s="103"/>
      <c r="C93" s="103"/>
      <c r="D93" s="103"/>
      <c r="E93" s="103"/>
      <c r="F93" s="104"/>
      <c r="G93" s="104"/>
      <c r="H93" s="103"/>
    </row>
    <row r="94" spans="1:8" x14ac:dyDescent="0.25">
      <c r="A94" s="103"/>
      <c r="B94" s="103"/>
      <c r="C94" s="103"/>
      <c r="D94" s="103"/>
      <c r="E94" s="103"/>
      <c r="F94" s="104"/>
      <c r="G94" s="104"/>
      <c r="H94" s="103"/>
    </row>
    <row r="95" spans="1:8" x14ac:dyDescent="0.25">
      <c r="A95" s="103"/>
      <c r="B95" s="103"/>
      <c r="C95" s="103"/>
      <c r="D95" s="103"/>
      <c r="E95" s="103"/>
      <c r="F95" s="104"/>
      <c r="G95" s="104"/>
      <c r="H95" s="103"/>
    </row>
    <row r="96" spans="1:8" x14ac:dyDescent="0.25">
      <c r="A96" s="103"/>
      <c r="B96" s="103"/>
      <c r="C96" s="103"/>
      <c r="D96" s="103"/>
      <c r="E96" s="103"/>
      <c r="F96" s="104"/>
      <c r="G96" s="104"/>
      <c r="H96" s="103"/>
    </row>
    <row r="97" spans="1:8" x14ac:dyDescent="0.25">
      <c r="A97" s="103"/>
      <c r="B97" s="103"/>
      <c r="C97" s="103"/>
      <c r="D97" s="103"/>
      <c r="E97" s="103"/>
      <c r="F97" s="104"/>
      <c r="G97" s="104"/>
      <c r="H97" s="103"/>
    </row>
    <row r="98" spans="1:8" x14ac:dyDescent="0.25">
      <c r="A98" s="103"/>
      <c r="B98" s="103"/>
      <c r="C98" s="103"/>
      <c r="D98" s="103"/>
      <c r="E98" s="103"/>
      <c r="F98" s="104"/>
      <c r="G98" s="104"/>
      <c r="H98" s="103"/>
    </row>
    <row r="99" spans="1:8" x14ac:dyDescent="0.25">
      <c r="A99" s="103"/>
      <c r="B99" s="103"/>
      <c r="C99" s="103"/>
      <c r="D99" s="103"/>
      <c r="E99" s="103"/>
      <c r="F99" s="104"/>
      <c r="G99" s="104"/>
      <c r="H99" s="103"/>
    </row>
    <row r="100" spans="1:8" x14ac:dyDescent="0.25">
      <c r="A100" s="103"/>
      <c r="B100" s="103"/>
      <c r="C100" s="103"/>
      <c r="D100" s="103"/>
      <c r="E100" s="103"/>
      <c r="F100" s="104"/>
      <c r="G100" s="104"/>
      <c r="H100" s="103"/>
    </row>
    <row r="101" spans="1:8" x14ac:dyDescent="0.25">
      <c r="A101" s="103"/>
      <c r="B101" s="103"/>
      <c r="C101" s="103"/>
      <c r="D101" s="103"/>
      <c r="E101" s="103"/>
      <c r="F101" s="104"/>
      <c r="G101" s="104"/>
      <c r="H101" s="103"/>
    </row>
    <row r="102" spans="1:8" x14ac:dyDescent="0.25">
      <c r="A102" s="103"/>
      <c r="B102" s="103"/>
      <c r="C102" s="103"/>
      <c r="D102" s="103"/>
      <c r="E102" s="103"/>
      <c r="F102" s="104"/>
      <c r="G102" s="104"/>
      <c r="H102" s="103"/>
    </row>
    <row r="103" spans="1:8" x14ac:dyDescent="0.25">
      <c r="A103" s="103"/>
      <c r="B103" s="103"/>
      <c r="C103" s="103"/>
      <c r="D103" s="103"/>
      <c r="E103" s="103"/>
      <c r="F103" s="104"/>
      <c r="G103" s="104"/>
      <c r="H103" s="103"/>
    </row>
    <row r="104" spans="1:8" x14ac:dyDescent="0.25">
      <c r="A104" s="103"/>
      <c r="B104" s="103"/>
      <c r="C104" s="103"/>
      <c r="D104" s="103"/>
      <c r="E104" s="103"/>
      <c r="F104" s="104"/>
      <c r="G104" s="104"/>
      <c r="H104" s="103"/>
    </row>
    <row r="105" spans="1:8" x14ac:dyDescent="0.25">
      <c r="A105" s="103"/>
      <c r="B105" s="103"/>
      <c r="C105" s="103"/>
      <c r="D105" s="103"/>
      <c r="E105" s="103"/>
      <c r="F105" s="104"/>
      <c r="G105" s="104"/>
      <c r="H105" s="103"/>
    </row>
    <row r="106" spans="1:8" x14ac:dyDescent="0.25">
      <c r="A106" s="103"/>
      <c r="B106" s="103"/>
      <c r="C106" s="103"/>
      <c r="D106" s="103"/>
      <c r="E106" s="103"/>
      <c r="F106" s="104"/>
      <c r="G106" s="104"/>
      <c r="H106" s="103"/>
    </row>
    <row r="107" spans="1:8" x14ac:dyDescent="0.25">
      <c r="A107" s="103"/>
      <c r="B107" s="103"/>
      <c r="C107" s="103"/>
      <c r="D107" s="103"/>
      <c r="E107" s="103"/>
      <c r="F107" s="104"/>
      <c r="G107" s="104"/>
      <c r="H107" s="103"/>
    </row>
    <row r="108" spans="1:8" x14ac:dyDescent="0.25">
      <c r="A108" s="103"/>
      <c r="B108" s="103"/>
      <c r="C108" s="103"/>
      <c r="D108" s="103"/>
      <c r="E108" s="103"/>
      <c r="F108" s="104"/>
      <c r="G108" s="104"/>
      <c r="H108" s="103"/>
    </row>
    <row r="109" spans="1:8" x14ac:dyDescent="0.25">
      <c r="A109" s="103"/>
      <c r="B109" s="103"/>
      <c r="C109" s="103"/>
      <c r="D109" s="103"/>
      <c r="E109" s="103"/>
      <c r="F109" s="104"/>
      <c r="G109" s="104"/>
      <c r="H109" s="103"/>
    </row>
    <row r="110" spans="1:8" x14ac:dyDescent="0.25">
      <c r="A110" s="103"/>
      <c r="B110" s="103"/>
      <c r="C110" s="103"/>
      <c r="D110" s="103"/>
      <c r="E110" s="103"/>
      <c r="F110" s="104"/>
      <c r="G110" s="104"/>
      <c r="H110" s="103"/>
    </row>
    <row r="111" spans="1:8" x14ac:dyDescent="0.25">
      <c r="A111" s="103"/>
      <c r="B111" s="103"/>
      <c r="C111" s="103"/>
      <c r="D111" s="103"/>
      <c r="E111" s="103"/>
      <c r="F111" s="104"/>
      <c r="G111" s="104"/>
      <c r="H111" s="103"/>
    </row>
    <row r="112" spans="1:8" x14ac:dyDescent="0.25">
      <c r="A112" s="103"/>
      <c r="B112" s="103"/>
      <c r="C112" s="103"/>
      <c r="D112" s="103"/>
      <c r="E112" s="103"/>
      <c r="F112" s="104"/>
      <c r="G112" s="104"/>
      <c r="H112" s="103"/>
    </row>
    <row r="113" spans="1:8" x14ac:dyDescent="0.25">
      <c r="A113" s="103"/>
      <c r="B113" s="103"/>
      <c r="C113" s="103"/>
      <c r="D113" s="103"/>
      <c r="E113" s="103"/>
      <c r="F113" s="104"/>
      <c r="G113" s="104"/>
      <c r="H113" s="103"/>
    </row>
    <row r="114" spans="1:8" x14ac:dyDescent="0.25">
      <c r="A114" s="103"/>
      <c r="B114" s="103"/>
      <c r="C114" s="103"/>
      <c r="D114" s="103"/>
      <c r="E114" s="103"/>
      <c r="F114" s="104"/>
      <c r="G114" s="104"/>
      <c r="H114" s="103"/>
    </row>
    <row r="115" spans="1:8" x14ac:dyDescent="0.25">
      <c r="A115" s="103"/>
      <c r="B115" s="103"/>
      <c r="C115" s="103"/>
      <c r="D115" s="103"/>
      <c r="E115" s="103"/>
      <c r="F115" s="104"/>
      <c r="G115" s="104"/>
      <c r="H115" s="103"/>
    </row>
    <row r="116" spans="1:8" x14ac:dyDescent="0.25">
      <c r="A116" s="103"/>
      <c r="B116" s="103"/>
      <c r="C116" s="103"/>
      <c r="D116" s="103"/>
      <c r="E116" s="103"/>
      <c r="F116" s="104"/>
      <c r="G116" s="104"/>
      <c r="H116" s="103"/>
    </row>
    <row r="117" spans="1:8" x14ac:dyDescent="0.25">
      <c r="A117" s="103"/>
      <c r="B117" s="103"/>
      <c r="C117" s="103"/>
      <c r="D117" s="103"/>
      <c r="E117" s="103"/>
      <c r="F117" s="104"/>
      <c r="G117" s="104"/>
      <c r="H117" s="103"/>
    </row>
    <row r="118" spans="1:8" x14ac:dyDescent="0.25">
      <c r="A118" s="103"/>
      <c r="B118" s="103"/>
      <c r="C118" s="103"/>
      <c r="D118" s="103"/>
      <c r="E118" s="103"/>
      <c r="F118" s="104"/>
      <c r="G118" s="104"/>
      <c r="H118" s="103"/>
    </row>
    <row r="119" spans="1:8" x14ac:dyDescent="0.25">
      <c r="A119" s="103"/>
      <c r="B119" s="103"/>
      <c r="C119" s="103"/>
      <c r="D119" s="103"/>
      <c r="E119" s="103"/>
      <c r="F119" s="104"/>
      <c r="G119" s="104"/>
      <c r="H119" s="103"/>
    </row>
    <row r="120" spans="1:8" x14ac:dyDescent="0.25">
      <c r="A120" s="103"/>
      <c r="B120" s="103"/>
      <c r="C120" s="103"/>
      <c r="D120" s="103"/>
      <c r="E120" s="103"/>
      <c r="F120" s="104"/>
      <c r="G120" s="104"/>
      <c r="H120" s="103"/>
    </row>
    <row r="121" spans="1:8" x14ac:dyDescent="0.25">
      <c r="A121" s="103"/>
      <c r="B121" s="103"/>
      <c r="C121" s="103"/>
      <c r="D121" s="103"/>
      <c r="E121" s="103"/>
      <c r="F121" s="104"/>
      <c r="G121" s="104"/>
      <c r="H121" s="103"/>
    </row>
    <row r="122" spans="1:8" x14ac:dyDescent="0.25">
      <c r="A122" s="103"/>
      <c r="B122" s="103"/>
      <c r="C122" s="103"/>
      <c r="D122" s="103"/>
      <c r="E122" s="103"/>
      <c r="F122" s="104"/>
      <c r="G122" s="104"/>
      <c r="H122" s="103"/>
    </row>
    <row r="123" spans="1:8" x14ac:dyDescent="0.25">
      <c r="A123" s="103"/>
      <c r="B123" s="103"/>
      <c r="C123" s="103"/>
      <c r="D123" s="103"/>
      <c r="E123" s="103"/>
      <c r="F123" s="104"/>
      <c r="G123" s="104"/>
      <c r="H123" s="103"/>
    </row>
    <row r="124" spans="1:8" x14ac:dyDescent="0.25">
      <c r="A124" s="103"/>
      <c r="B124" s="103"/>
      <c r="C124" s="103"/>
      <c r="D124" s="103"/>
      <c r="E124" s="103"/>
      <c r="F124" s="104"/>
      <c r="G124" s="104"/>
      <c r="H124" s="103"/>
    </row>
    <row r="125" spans="1:8" x14ac:dyDescent="0.25">
      <c r="A125" s="103"/>
      <c r="B125" s="103"/>
      <c r="C125" s="103"/>
      <c r="D125" s="103"/>
      <c r="E125" s="103"/>
      <c r="F125" s="104"/>
      <c r="G125" s="104"/>
      <c r="H125" s="103"/>
    </row>
    <row r="126" spans="1:8" x14ac:dyDescent="0.25">
      <c r="A126" s="103"/>
      <c r="B126" s="103"/>
      <c r="C126" s="103"/>
      <c r="D126" s="103"/>
      <c r="E126" s="103"/>
      <c r="F126" s="104"/>
      <c r="G126" s="104"/>
      <c r="H126" s="103"/>
    </row>
    <row r="127" spans="1:8" x14ac:dyDescent="0.25">
      <c r="A127" s="103"/>
      <c r="B127" s="103"/>
      <c r="C127" s="103"/>
      <c r="D127" s="103"/>
      <c r="E127" s="103"/>
      <c r="F127" s="104"/>
      <c r="G127" s="104"/>
      <c r="H127" s="103"/>
    </row>
    <row r="128" spans="1:8" x14ac:dyDescent="0.25">
      <c r="A128" s="103"/>
      <c r="B128" s="103"/>
      <c r="C128" s="103"/>
      <c r="D128" s="103"/>
      <c r="E128" s="103"/>
      <c r="F128" s="104"/>
      <c r="G128" s="104"/>
      <c r="H128" s="103"/>
    </row>
    <row r="129" spans="1:8" x14ac:dyDescent="0.25">
      <c r="A129" s="103"/>
      <c r="B129" s="103"/>
      <c r="C129" s="103"/>
      <c r="D129" s="103"/>
      <c r="E129" s="103"/>
      <c r="F129" s="104"/>
      <c r="G129" s="104"/>
      <c r="H129" s="103"/>
    </row>
    <row r="130" spans="1:8" x14ac:dyDescent="0.25">
      <c r="A130" s="103"/>
      <c r="B130" s="103"/>
      <c r="C130" s="103"/>
      <c r="D130" s="103"/>
      <c r="E130" s="103"/>
      <c r="F130" s="104"/>
      <c r="G130" s="104"/>
      <c r="H130" s="103"/>
    </row>
    <row r="131" spans="1:8" x14ac:dyDescent="0.25">
      <c r="A131" s="103"/>
      <c r="B131" s="103"/>
      <c r="C131" s="103"/>
      <c r="D131" s="103"/>
      <c r="E131" s="103"/>
      <c r="F131" s="104"/>
      <c r="G131" s="104"/>
      <c r="H131" s="103"/>
    </row>
    <row r="132" spans="1:8" x14ac:dyDescent="0.25">
      <c r="A132" s="103"/>
      <c r="B132" s="103"/>
      <c r="C132" s="103"/>
      <c r="D132" s="103"/>
      <c r="E132" s="103"/>
      <c r="F132" s="104"/>
      <c r="G132" s="104"/>
      <c r="H132" s="103"/>
    </row>
    <row r="133" spans="1:8" x14ac:dyDescent="0.25">
      <c r="A133" s="103"/>
      <c r="B133" s="103"/>
      <c r="C133" s="103"/>
      <c r="D133" s="103"/>
      <c r="E133" s="103"/>
      <c r="F133" s="104"/>
      <c r="G133" s="104"/>
      <c r="H133" s="103"/>
    </row>
    <row r="134" spans="1:8" x14ac:dyDescent="0.25">
      <c r="A134" s="103"/>
      <c r="B134" s="103"/>
      <c r="C134" s="103"/>
      <c r="D134" s="103"/>
      <c r="E134" s="103"/>
      <c r="F134" s="104"/>
      <c r="G134" s="104"/>
      <c r="H134" s="103"/>
    </row>
    <row r="135" spans="1:8" x14ac:dyDescent="0.25">
      <c r="A135" s="103"/>
      <c r="B135" s="103"/>
      <c r="C135" s="103"/>
      <c r="D135" s="103"/>
      <c r="E135" s="103"/>
      <c r="F135" s="104"/>
      <c r="G135" s="104"/>
      <c r="H135" s="103"/>
    </row>
    <row r="136" spans="1:8" x14ac:dyDescent="0.25">
      <c r="A136" s="103"/>
      <c r="B136" s="103"/>
      <c r="C136" s="103"/>
      <c r="D136" s="103"/>
      <c r="E136" s="103"/>
      <c r="F136" s="104"/>
      <c r="G136" s="104"/>
      <c r="H136" s="103"/>
    </row>
    <row r="137" spans="1:8" x14ac:dyDescent="0.25">
      <c r="A137" s="103"/>
      <c r="B137" s="103"/>
      <c r="C137" s="103"/>
      <c r="D137" s="103"/>
      <c r="E137" s="103"/>
      <c r="F137" s="104"/>
      <c r="G137" s="104"/>
      <c r="H137" s="103"/>
    </row>
    <row r="138" spans="1:8" x14ac:dyDescent="0.25">
      <c r="A138" s="103"/>
      <c r="B138" s="103"/>
      <c r="C138" s="103"/>
      <c r="D138" s="103"/>
      <c r="E138" s="103"/>
      <c r="F138" s="104"/>
      <c r="G138" s="104"/>
      <c r="H138" s="103"/>
    </row>
    <row r="139" spans="1:8" x14ac:dyDescent="0.25">
      <c r="A139" s="103"/>
      <c r="B139" s="103"/>
      <c r="C139" s="103"/>
      <c r="D139" s="103"/>
      <c r="E139" s="103"/>
      <c r="F139" s="104"/>
      <c r="G139" s="104"/>
      <c r="H139" s="103"/>
    </row>
    <row r="140" spans="1:8" x14ac:dyDescent="0.25">
      <c r="A140" s="103"/>
      <c r="B140" s="103"/>
      <c r="C140" s="103"/>
      <c r="D140" s="103"/>
      <c r="E140" s="103"/>
      <c r="F140" s="104"/>
      <c r="G140" s="104"/>
      <c r="H140" s="103"/>
    </row>
    <row r="141" spans="1:8" x14ac:dyDescent="0.25">
      <c r="A141" s="103"/>
      <c r="B141" s="103"/>
      <c r="C141" s="103"/>
      <c r="D141" s="103"/>
      <c r="E141" s="103"/>
      <c r="F141" s="104"/>
      <c r="G141" s="104"/>
      <c r="H141" s="103"/>
    </row>
    <row r="142" spans="1:8" x14ac:dyDescent="0.25">
      <c r="A142" s="103"/>
      <c r="B142" s="103"/>
      <c r="C142" s="103"/>
      <c r="D142" s="103"/>
      <c r="E142" s="103"/>
      <c r="F142" s="104"/>
      <c r="G142" s="104"/>
      <c r="H142" s="103"/>
    </row>
    <row r="143" spans="1:8" x14ac:dyDescent="0.25">
      <c r="A143" s="103"/>
      <c r="B143" s="103"/>
      <c r="C143" s="103"/>
      <c r="D143" s="103"/>
      <c r="E143" s="103"/>
      <c r="F143" s="104"/>
      <c r="G143" s="104"/>
      <c r="H143" s="103"/>
    </row>
    <row r="144" spans="1:8" x14ac:dyDescent="0.25">
      <c r="A144" s="103"/>
      <c r="B144" s="103"/>
      <c r="C144" s="103"/>
      <c r="D144" s="103"/>
      <c r="E144" s="103"/>
      <c r="F144" s="104"/>
      <c r="G144" s="104"/>
      <c r="H144" s="103"/>
    </row>
    <row r="145" spans="1:8" x14ac:dyDescent="0.25">
      <c r="A145" s="103"/>
      <c r="B145" s="103"/>
      <c r="C145" s="103"/>
      <c r="D145" s="103"/>
      <c r="E145" s="103"/>
      <c r="F145" s="104"/>
      <c r="G145" s="104"/>
      <c r="H145" s="103"/>
    </row>
  </sheetData>
  <mergeCells count="14">
    <mergeCell ref="A42:C42"/>
    <mergeCell ref="D42:F42"/>
    <mergeCell ref="G42:H42"/>
    <mergeCell ref="G36:H36"/>
    <mergeCell ref="G37:H37"/>
    <mergeCell ref="A37:C37"/>
    <mergeCell ref="D37:F37"/>
    <mergeCell ref="A4:H4"/>
    <mergeCell ref="A6:A7"/>
    <mergeCell ref="B6:B7"/>
    <mergeCell ref="C6:C7"/>
    <mergeCell ref="D6:D7"/>
    <mergeCell ref="E6:E7"/>
    <mergeCell ref="H6:H7"/>
  </mergeCells>
  <pageMargins left="0.70866141732283472" right="0.31496062992125984" top="0.78740157480314965" bottom="0.74803149606299213" header="0.11811023622047245" footer="0.1181102362204724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Phu luc ND05</vt:lpstr>
      <vt:lpstr>Phu luc ND05 2022</vt:lpstr>
      <vt:lpstr>Phu luc ND05 6 thang dau 2023</vt:lpstr>
      <vt:lpstr>PL ND 05 6 thang cuoi 2023</vt:lpstr>
      <vt:lpstr>PL đi hoc</vt:lpstr>
      <vt:lpstr>PL nghỉ ốm</vt:lpstr>
      <vt:lpstr>PL nghỉ không lương</vt:lpstr>
      <vt:lpstr>PL nghỉ việc, nghỉ hưu...</vt:lpstr>
      <vt:lpstr>PL nghỉ sinh</vt:lpstr>
      <vt:lpstr>'PL ND 05 6 thang cuoi 2023'!Print_Area</vt:lpstr>
      <vt:lpstr>'Phu luc ND05'!Print_Area</vt:lpstr>
      <vt:lpstr>'Phu luc ND05 2022'!Print_Area</vt:lpstr>
      <vt:lpstr>'Phu luc ND05 6 thang dau 2023'!Print_Area</vt:lpstr>
      <vt:lpstr>'PL ND 05 6 thang cuoi 2023'!Print_Titles</vt:lpstr>
      <vt:lpstr>'PL nghỉ sinh'!Print_Titles</vt:lpstr>
      <vt:lpstr>'PL nghỉ việc, nghỉ hưu...'!Print_Titles</vt:lpstr>
      <vt:lpstr>'Phu luc ND05'!Print_Titles</vt:lpstr>
      <vt:lpstr>'Phu luc ND05 2022'!Print_Titles</vt:lpstr>
      <vt:lpstr>'Phu luc ND05 6 thang dau 2023'!Print_Titles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2023-07-19T10:23:25Z</cp:lastPrinted>
  <dcterms:created xsi:type="dcterms:W3CDTF">2023-07-13T00:10:35Z</dcterms:created>
  <dcterms:modified xsi:type="dcterms:W3CDTF">2023-07-25T09:24:56Z</dcterms:modified>
</cp:coreProperties>
</file>